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19, 2020, 2021 e 2022\por unidade planilhas 2019 a 2022\2019\"/>
    </mc:Choice>
  </mc:AlternateContent>
  <xr:revisionPtr revIDLastSave="0" documentId="8_{9FAA41DD-0CE5-4979-AF55-1299187E7E4B}" xr6:coauthVersionLast="47" xr6:coauthVersionMax="47" xr10:uidLastSave="{00000000-0000-0000-0000-000000000000}"/>
  <bookViews>
    <workbookView xWindow="-120" yWindow="-120" windowWidth="29040" windowHeight="15720" xr2:uid="{2C52B2EC-0049-4050-8AE5-4FD138BB2C04}"/>
  </bookViews>
  <sheets>
    <sheet name="HEMOCENTRO" sheetId="1" r:id="rId1"/>
  </sheets>
  <definedNames>
    <definedName name="_xlnm._FilterDatabase" localSheetId="0" hidden="1">HEMOCENTRO!$A$55:$K$147</definedName>
    <definedName name="_xlnm.Print_Area" localSheetId="0">HEMOCENTRO!$A$1:$V$158</definedName>
    <definedName name="_xlnm.Print_Titles" localSheetId="0">HEMOCENTRO!$54:$55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4" i="1" l="1"/>
  <c r="F121" i="1"/>
  <c r="F120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146" i="1" s="1"/>
  <c r="F75" i="1"/>
  <c r="U43" i="1"/>
  <c r="T43" i="1"/>
  <c r="S43" i="1"/>
  <c r="R43" i="1"/>
  <c r="Q43" i="1"/>
  <c r="P43" i="1"/>
  <c r="O43" i="1"/>
  <c r="N43" i="1"/>
  <c r="M43" i="1"/>
  <c r="L43" i="1"/>
  <c r="J43" i="1"/>
  <c r="I43" i="1"/>
  <c r="H43" i="1"/>
  <c r="G43" i="1"/>
  <c r="F43" i="1"/>
  <c r="E43" i="1"/>
  <c r="D43" i="1"/>
  <c r="C43" i="1"/>
  <c r="B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>Autor desconhecido</author>
    <author/>
    <author>Rennan Afonso Batista e Silva</author>
  </authors>
  <commentList>
    <comment ref="T22" authorId="0" shapeId="0" xr:uid="{25C34EAB-4C35-4BA2-9C2A-D9134F29545A}">
      <text>
        <r>
          <rPr>
            <b/>
            <sz val="9"/>
            <color indexed="81"/>
            <rFont val="Segoe UI"/>
            <family val="2"/>
          </rPr>
          <t xml:space="preserve">CUSTEIO - Contrato - Natureza de Despesa 3.3.90.39.89 NOV/2018.............R$ 3.002.932,64, DEZ/2018...................R$1.003.200,61 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58" authorId="1" shapeId="0" xr:uid="{AE167668-02FC-4A32-B7C9-C98ACF4BDBCE}">
      <text>
        <r>
          <rPr>
            <sz val="10"/>
            <rFont val="Arial"/>
            <family val="2"/>
          </rPr>
          <t xml:space="preserve">GLOSA FOLHA DE PESSOAL:
R$ 1.465.527,35 GLOSA FOLHA FEV/19VALOR ESTIMADO PREVISTO CONTRATO GESTÃO. 
.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  <comment ref="F59" authorId="1" shapeId="0" xr:uid="{9E7DDDF7-E2DF-4E88-96BF-2A8F526661B8}">
      <text>
        <r>
          <rPr>
            <sz val="10"/>
            <rFont val="Arial"/>
            <family val="2"/>
          </rPr>
          <t xml:space="preserve">R$ 96.229,54 DIFERENÇA GLOSA DE FOLHA JAN/19 LANÇADA NA PLANILHA DE PREVISÃO DE PAGAMENTO FEV/19 DA GEFIC (O PAGAMENTO PASSOU A SER REALIZADO DENTRO DO MÊS DE REFERÊNCIA POR ISSO FOI LANÇADA GLOSA ESTIMADA PREVISTA NO CONTRATO DE GESTÃO)
</t>
        </r>
      </text>
    </comment>
    <comment ref="F60" authorId="1" shapeId="0" xr:uid="{A657144E-45AA-4AD4-9C3A-28CD6B61EC61}">
      <text>
        <r>
          <rPr>
            <sz val="10"/>
            <rFont val="Arial"/>
            <family val="2"/>
          </rPr>
          <t xml:space="preserve">GLOSA FOLHA DE PESSOAL:
R$ 1.465.527,35 GLOSA FOLHA MAR/19VALOR ESTIMADO PREVISTO CONTRATO GESTÃO. 
.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  <comment ref="F61" authorId="1" shapeId="0" xr:uid="{858B4F80-9010-4BE9-BE31-A080BAD69FE0}">
      <text>
        <r>
          <rPr>
            <sz val="10"/>
            <rFont val="Arial"/>
            <family val="2"/>
          </rPr>
          <t xml:space="preserve">R$ 119.367,70 DIFERENÇA GLOSA DE FOLHA FEV/19 LANÇADA NA PLANILHA DE PREVISÃO DE PAGAMENTO MAR/19 DA GEFIC (O PAGAMENTO PASSOU A SER REALIZADO DENTRO DO MÊS DE REFERÊNCIA POR ISSO FOI LANÇADA GLOSA ESTIMADA PREVISTA NO CONTRATO DE GESTÃO)
</t>
        </r>
      </text>
    </comment>
    <comment ref="F62" authorId="1" shapeId="0" xr:uid="{E0CB8F16-D3A7-46E9-9104-AABAD85B9990}">
      <text>
        <r>
          <rPr>
            <sz val="10"/>
            <rFont val="Arial"/>
            <family val="2"/>
          </rPr>
          <t xml:space="preserve">VALOR ESTIMADO PREVISTO CONTRATO GESTÃO. 
</t>
        </r>
      </text>
    </comment>
    <comment ref="F63" authorId="1" shapeId="0" xr:uid="{BF7CE244-27EA-4E4D-A0F3-7F7A23A02F47}">
      <text>
        <r>
          <rPr>
            <sz val="10"/>
            <rFont val="Arial"/>
            <family val="2"/>
          </rPr>
          <t xml:space="preserve">R$ DIFERENÇA GLOSA DE FOLHA MAR/19 LANÇADA NA PLANILHA DE PREVISÃO DE PAGAMENTO ABR/19 DA GEFIC (O PAGAMENTO PASSOU A SER REALIZADO DENTRO DO MÊS DE REFERÊNCIA POR ISSO FOI LANÇADA GLOSA ESTIMADA PREVISTA NO CONTRATO DE GESTÃO)
</t>
        </r>
      </text>
    </comment>
    <comment ref="F64" authorId="1" shapeId="0" xr:uid="{A7035D27-425F-4476-997D-6ED1E63C1932}">
      <text>
        <r>
          <rPr>
            <sz val="10"/>
            <rFont val="Arial"/>
            <family val="2"/>
          </rPr>
          <t xml:space="preserve">VALOR ESTIMADO PREVISTO CONTRATO GESTÃO. 
</t>
        </r>
      </text>
    </comment>
    <comment ref="F65" authorId="1" shapeId="0" xr:uid="{8ED286C8-E3C4-4EBE-8C1F-E0BCF4A5A1B9}">
      <text>
        <r>
          <rPr>
            <sz val="10"/>
            <rFont val="Arial"/>
            <family val="2"/>
          </rPr>
          <t xml:space="preserve">VALOR ESTIMADO PREVISTO CONTRATO GESTÃO. 
</t>
        </r>
      </text>
    </comment>
    <comment ref="F66" authorId="1" shapeId="0" xr:uid="{04DA9E26-B884-4371-AF15-A0F7C27C92F8}">
      <text>
        <r>
          <rPr>
            <sz val="10"/>
            <rFont val="Arial"/>
            <family val="2"/>
          </rPr>
          <t xml:space="preserve">VALOR ESTIMADO PREVISTO CONTRATO GESTÃO. 
</t>
        </r>
      </text>
    </comment>
    <comment ref="F67" authorId="1" shapeId="0" xr:uid="{82E37CE4-3EAE-4F79-B829-6A63F4988A78}">
      <text>
        <r>
          <rPr>
            <sz val="10"/>
            <rFont val="Arial"/>
            <family val="2"/>
          </rPr>
          <t xml:space="preserve">VALOR ESTIMADO PREVISTO CONTRATO GESTÃO. 
</t>
        </r>
      </text>
    </comment>
    <comment ref="F68" authorId="1" shapeId="0" xr:uid="{3A3317CD-C6BD-4CBD-B36D-0817C341FEA4}">
      <text>
        <r>
          <rPr>
            <sz val="10"/>
            <rFont val="Arial"/>
            <family val="2"/>
          </rPr>
          <t xml:space="preserve">VALOR ESTIMADO PREVISTO CONTRATO GESTÃO. 
</t>
        </r>
      </text>
    </comment>
    <comment ref="F69" authorId="1" shapeId="0" xr:uid="{D2979D5C-8D81-4FFD-87F8-4A399426EFB7}">
      <text>
        <r>
          <rPr>
            <sz val="10"/>
            <rFont val="Arial"/>
            <family val="2"/>
          </rPr>
          <t xml:space="preserve">VALOR ESTIMADO PREVISTO CONTRATO GESTÃO. 
</t>
        </r>
      </text>
    </comment>
    <comment ref="F72" authorId="2" shapeId="0" xr:uid="{BD563507-2228-40A7-BA38-043D481FA3C9}">
      <text>
        <r>
          <rPr>
            <b/>
            <sz val="9"/>
            <color indexed="8"/>
            <rFont val="Tahoma"/>
            <family val="2"/>
          </rPr>
          <t xml:space="preserve">ENEL:
* R$ 746,79 OUT/18;
* R$ 29.129,88 NOV/18
* R$ 649,27 Diferença (DEZ/18) apurada referente a  glosa efetuada a menor - mês DEZ/18
</t>
        </r>
      </text>
    </comment>
    <comment ref="F75" authorId="2" shapeId="0" xr:uid="{613F8A04-2408-4435-B8D1-7203C7406F70}">
      <text>
        <r>
          <rPr>
            <b/>
            <sz val="9"/>
            <color indexed="8"/>
            <rFont val="Tahoma"/>
            <family val="2"/>
          </rPr>
          <t xml:space="preserve">LANÇADO PLANILHA GEFIC EM FEV/19:
CELG - JAN/19:
HEMOG - GOIÂNIA.......24.107,81
HEMOG- RIO VERDE.....6.453,96
.
SANEAGO:
HEMOG-GOIÂNIA PARTE...............476,83
HEMOG-RIO VERDE...........528,95
</t>
        </r>
      </text>
    </comment>
    <comment ref="F76" authorId="2" shapeId="0" xr:uid="{AD504D23-DF0E-46AE-8FA4-B7D766B07A16}">
      <text>
        <r>
          <rPr>
            <b/>
            <sz val="9"/>
            <color indexed="8"/>
            <rFont val="Tahoma"/>
            <family val="2"/>
          </rPr>
          <t xml:space="preserve">LANÇADO PLANILHA GEFIC EM MAR19:
</t>
        </r>
        <r>
          <rPr>
            <sz val="9"/>
            <color indexed="8"/>
            <rFont val="Tahoma"/>
            <family val="2"/>
          </rPr>
          <t xml:space="preserve">.
FORNECIMENTO ENERGIA - ENEL - FEV/19:
HEMO - GYN - 22.695,09
HEMO - RIO VERDE - 5.665,88
.
SANEAGO - FEV/19:
HEMO - GYN - 656,43
HEMO - RIO VERDE - 853,99
.
</t>
        </r>
      </text>
    </comment>
    <comment ref="F77" authorId="2" shapeId="0" xr:uid="{25E7D9AE-2F46-4138-9FAE-37764947990C}">
      <text>
        <r>
          <rPr>
            <b/>
            <sz val="9"/>
            <color indexed="8"/>
            <rFont val="Tahoma"/>
            <family val="2"/>
          </rPr>
          <t xml:space="preserve">LANÇADO PLANILHA GEFIC EM ABR/9:
</t>
        </r>
        <r>
          <rPr>
            <sz val="9"/>
            <color indexed="8"/>
            <rFont val="Tahoma"/>
            <family val="2"/>
          </rPr>
          <t xml:space="preserve">.
FORNECIMENTO ENERGIA - ENEL -MAR/19:
HEMO - GYN - 20.741,90
HEMO - RIO VERDE - 5.550,58
.
SANEAGO - MAR19:
HEMO - GYN - 692,35
HEMO - RIO VERDE - 692,35
.
</t>
        </r>
      </text>
    </comment>
    <comment ref="F78" authorId="2" shapeId="0" xr:uid="{6616E08B-67DB-4CB5-82D2-D0970E3B1076}">
      <text>
        <r>
          <rPr>
            <b/>
            <sz val="9"/>
            <color indexed="8"/>
            <rFont val="Tahoma"/>
            <family val="2"/>
          </rPr>
          <t xml:space="preserve">LANÇADO PLANILHA GEFIC EM ABR/9:
</t>
        </r>
        <r>
          <rPr>
            <sz val="9"/>
            <color indexed="8"/>
            <rFont val="Tahoma"/>
            <family val="2"/>
          </rPr>
          <t xml:space="preserve">.
FORNECIMENTO ENERGIA - ENEL -ABR/19:
HEMO - GYN - 21.189,23
HEMO - RIO VERDE - 5.154,37
.
SANEAGO - ABR19:
HEMO - GYN - 871,95
HEMO - RIO VERDE - 997,67
.
</t>
        </r>
      </text>
    </comment>
    <comment ref="F79" authorId="3" shapeId="0" xr:uid="{F7234855-93D7-444D-AC9D-47AF43AEDDC4}">
      <text>
        <r>
          <rPr>
            <b/>
            <sz val="9"/>
            <color indexed="81"/>
            <rFont val="Tahoma"/>
            <family val="2"/>
          </rPr>
          <t>LANÇADO PLANILHA GEFIC EM JUN/9:
.
FORNECIMENTO ENERGIA - ENEL -JUN19:
HEMO - GYN - 21.189,23
HEMO - RIO VERDE - 5.154,37
.
SANEAGO - JUN/19:
HEMO - GYN - 871,95
HEMO - RIO VERDE - 997,67</t>
        </r>
      </text>
    </comment>
    <comment ref="F80" authorId="0" shapeId="0" xr:uid="{6FF8824C-D1DA-4F77-99F3-053E8FA4E908}">
      <text>
        <r>
          <rPr>
            <b/>
            <sz val="9"/>
            <color indexed="81"/>
            <rFont val="Tahoma"/>
            <family val="2"/>
          </rPr>
          <t>LANÇADO PLANILHA GEFIC EM JUL/9:
.
FORNECIMENTO ENERGIA - ENEL -JUN19:
HEMO - GYN - 20.667,06
HEMO - RIO VERDE - 4.614,30
.
SANEAGO - JUN/19:
HEMO - GYN - 3.224,71
HEMO - RIO VERDE - 979,71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1" authorId="0" shapeId="0" xr:uid="{726A85C9-8B69-4EB9-A9B6-89D3869747EE}">
      <text>
        <r>
          <rPr>
            <b/>
            <sz val="9"/>
            <color indexed="81"/>
            <rFont val="Tahoma"/>
            <family val="2"/>
          </rPr>
          <t>LANÇADO PLANILHA GEFIC EM AGO/9:
.
FORNECIMENTO ENERGIA - ENEL -JUL19:
HEMO - GYN - 21.385,91
HEMO - RIO VERDE - 4.528,02
.
SANEAGO - JUL/19:
HEMO - GYN - 3.368,39
HEMO - RIO VERDE - 749,73</t>
        </r>
        <r>
          <rPr>
            <sz val="9"/>
            <color indexed="81"/>
            <rFont val="Tahoma"/>
            <family val="2"/>
          </rPr>
          <t xml:space="preserve">
.
LANÇADO PLANILHA GEFIC EM SET/9:
.
FORNECIMENTO ENERGIA - ENEL -AGO19:
HEMO - GYN - 25.302,38
HEMO - RIO VERDE - 5.214,91
.
SANEAGO - AGO/19:
HEMO - GYN -4.000,45
HEMO - RIO VERDE - 989,97</t>
        </r>
      </text>
    </comment>
    <comment ref="F83" authorId="0" shapeId="0" xr:uid="{A0B009ED-8AF4-4E94-9376-BDC7F151A773}">
      <text>
        <r>
          <rPr>
            <b/>
            <sz val="9"/>
            <color indexed="81"/>
            <rFont val="Tahoma"/>
            <family val="2"/>
          </rPr>
          <t>LANÇADO PLANILHA GEFIC EM OUT/9:
.
FORNECIMENTO ENERGIA - ENEL -SET19:
HEMO - GYN - 27.876,61
HEMO - RIO VERDE - 6.359,13
.
SANEAGO - SET/19:
HEMO - GYN - 3.791,45
HEMO - RIO VERDE - 971,49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4" authorId="0" shapeId="0" xr:uid="{3E6A3F82-BE2D-4584-94AD-722A6C3C4CAB}">
      <text>
        <r>
          <rPr>
            <b/>
            <sz val="9"/>
            <color indexed="81"/>
            <rFont val="Tahoma"/>
            <family val="2"/>
          </rPr>
          <t>LANÇADO PLANILHA GEFIC EM NOV/9:
.
FORNECIMENTO ENERGIA - ENEL -OUT19:
HEMO - GYN - 24.558,20
HEMO - RIO VERDE - 6.013,16
.
SANEAGO - OUT/19:
HEMO - GYN - 3.012,45
HEMO - RIO VERDE - 1.026,93
.
LANÇADO PLANILHA GEFIC EM DEZ/9:
.
FORNECIMENTO ENERGIA - ENEL -NOV19:
HEMO - GYN - 22.955,25
HEMO - RIO VERDE - 4.397,21
.
SANEAGO - NOV/19:
HEMO - GYN - 3.031,45
HEMO - RIO VERDE - 786,69</t>
        </r>
      </text>
    </comment>
    <comment ref="F86" authorId="2" shapeId="0" xr:uid="{2E56374D-4EDD-48A5-8FB2-1DCDA2707B4D}">
      <text>
        <r>
          <rPr>
            <b/>
            <sz val="9"/>
            <color indexed="8"/>
            <rFont val="Tahoma"/>
            <family val="2"/>
          </rPr>
          <t xml:space="preserve">LANÇADO PLANILHA GEFIC EM FEV/19:
CELG - JAN/19:
HEMOG - GOIÂNIA.......24.107,81
HEMOG- RIO VERDE.....6.453,96
.
SANEAGO:
HEMOG-GOIÂNIA PARTE...............476,83
HEMOG-RIO VERDE...........528,95
</t>
        </r>
      </text>
    </comment>
    <comment ref="F87" authorId="2" shapeId="0" xr:uid="{871E1BC1-965C-45C2-8115-D1134DA1DF93}">
      <text>
        <r>
          <rPr>
            <b/>
            <sz val="9"/>
            <color indexed="8"/>
            <rFont val="Tahoma"/>
            <family val="2"/>
          </rPr>
          <t xml:space="preserve">LANÇADO PLANILHA GEFIC EM MAR19:
</t>
        </r>
        <r>
          <rPr>
            <sz val="9"/>
            <color indexed="8"/>
            <rFont val="Tahoma"/>
            <family val="2"/>
          </rPr>
          <t xml:space="preserve">.
FORNECIMENTO ENERGIA - ENEL - FEV/19:
HEMO - GYN - 22.695,09
HEMO - RIO VERDE - 5.665,88
.
SANEAGO - FEV/19:
HEMO - GYN - 656,43
HEMO - RIO VERDE - 853,99
.
</t>
        </r>
      </text>
    </comment>
    <comment ref="F88" authorId="2" shapeId="0" xr:uid="{097ED037-E622-4BEE-89A3-FC60384458CB}">
      <text>
        <r>
          <rPr>
            <b/>
            <sz val="9"/>
            <color indexed="8"/>
            <rFont val="Tahoma"/>
            <family val="2"/>
          </rPr>
          <t xml:space="preserve">LANÇADO PLANILHA GEFIC EM ABR/9:
</t>
        </r>
        <r>
          <rPr>
            <sz val="9"/>
            <color indexed="8"/>
            <rFont val="Tahoma"/>
            <family val="2"/>
          </rPr>
          <t xml:space="preserve">.
FORNECIMENTO ENERGIA - ENEL -MAR/19:
HEMO - GYN - 20.741,90
HEMO - RIO VERDE - 5.550,58
.
SANEAGO - MAR19:
HEMO - GYN - 692,35
HEMO - RIO VERDE - 692,35
.
</t>
        </r>
      </text>
    </comment>
    <comment ref="F89" authorId="2" shapeId="0" xr:uid="{12954270-CE1E-4C9D-873F-83B5C5AAAD3C}">
      <text>
        <r>
          <rPr>
            <b/>
            <sz val="9"/>
            <color indexed="8"/>
            <rFont val="Tahoma"/>
            <family val="2"/>
          </rPr>
          <t xml:space="preserve">LANÇADO PLANILHA GEFIC EM ABR/9:
</t>
        </r>
        <r>
          <rPr>
            <sz val="9"/>
            <color indexed="8"/>
            <rFont val="Tahoma"/>
            <family val="2"/>
          </rPr>
          <t xml:space="preserve">.
FORNECIMENTO ENERGIA - ENEL -ABR/19:
HEMO - GYN - 21.189,23
HEMO - RIO VERDE - 5.154,37
.
SANEAGO - ABR19:
HEMO - GYN - 871,95
HEMO - RIO VERDE - 997,67
.
</t>
        </r>
      </text>
    </comment>
    <comment ref="F90" authorId="3" shapeId="0" xr:uid="{EB9876C4-FD50-46D5-BEAC-77D7AE93A5FE}">
      <text>
        <r>
          <rPr>
            <b/>
            <sz val="9"/>
            <color indexed="81"/>
            <rFont val="Tahoma"/>
            <family val="2"/>
          </rPr>
          <t>LANÇADO PLANILHA GEFIC EM JUN/9:
.
FORNECIMENTO ENERGIA - ENEL -JUN19:
HEMO - GYN - 21.189,23
HEMO - RIO VERDE - 5.154,37
.
SANEAGO - JUN/19:
HEMO - GYN - 871,95
HEMO - RIO VERDE - 997,67</t>
        </r>
      </text>
    </comment>
    <comment ref="F91" authorId="0" shapeId="0" xr:uid="{718C7F02-B300-4A16-9EB8-A3C9FE2EBEC8}">
      <text>
        <r>
          <rPr>
            <b/>
            <sz val="9"/>
            <color indexed="81"/>
            <rFont val="Tahoma"/>
            <family val="2"/>
          </rPr>
          <t>LANÇADO PLANILHA GEFIC EM JUL/9:
.
FORNECIMENTO ENERGIA - ENEL -JUN19:
HEMO - GYN - 20.667,06
HEMO - RIO VERDE - 4.614,30
.
SANEAGO - JUN/19:
HEMO - GYN - 3.224,71
HEMO - RIO VERDE - 979,71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2" authorId="0" shapeId="0" xr:uid="{0E265CBF-4C74-4CAD-85BD-468C169B45EA}">
      <text>
        <r>
          <rPr>
            <b/>
            <sz val="9"/>
            <color indexed="81"/>
            <rFont val="Tahoma"/>
            <family val="2"/>
          </rPr>
          <t>LANÇADO PLANILHA GEFIC EM AGO/9:
.
FORNECIMENTO ENERGIA - ENEL -JUL19:
HEMO - GYN - 21.385,91
HEMO - RIO VERDE - 4.528,02
.
SANEAGO - JUL/19:
HEMO - GYN - 3.368,39
HEMO - RIO VERDE - 749,73</t>
        </r>
        <r>
          <rPr>
            <sz val="9"/>
            <color indexed="81"/>
            <rFont val="Tahoma"/>
            <family val="2"/>
          </rPr>
          <t xml:space="preserve">
.
LANÇADO PLANILHA GEFIC EM SET/9:
.
FORNECIMENTO ENERGIA - ENEL -AGO19:
HEMO - GYN - 25.302,38
HEMO - RIO VERDE - 5.214,91
.
SANEAGO - AGO/19:
HEMO - GYN -4.000,45
HEMO - RIO VERDE - 989,97</t>
        </r>
      </text>
    </comment>
    <comment ref="F94" authorId="0" shapeId="0" xr:uid="{A28FA16D-2537-41E6-9833-4F02E7B6E6AB}">
      <text>
        <r>
          <rPr>
            <b/>
            <sz val="9"/>
            <color indexed="81"/>
            <rFont val="Tahoma"/>
            <family val="2"/>
          </rPr>
          <t>LANÇADO PLANILHA GEFIC EM OUT/9:
.
FORNECIMENTO ENERGIA - ENEL -SET19:
HEMO - GYN - 27.876,61
HEMO - RIO VERDE - 6.359,13
.
SANEAGO - SET/19:
HEMO - GYN - 3.791,45
HEMO - RIO VERDE - 971,49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5" authorId="0" shapeId="0" xr:uid="{A794E3D4-682D-49FD-9F4E-1F314A7DC996}">
      <text>
        <r>
          <rPr>
            <b/>
            <sz val="9"/>
            <color indexed="81"/>
            <rFont val="Tahoma"/>
            <family val="2"/>
          </rPr>
          <t>LANÇADO PLANILHA GEFIC EM NOV/9:
.
FORNECIMENTO ENERGIA - ENEL -OUT19:
HEMO - GYN - 24.558,20
HEMO - RIO VERDE - 6.013,16
.
SANEAGO - OUT/19:
HEMO - GYN - 3.012,45
HEMO - RIO VERDE - 1.026,93
.
LANÇADO PLANILHA GEFIC EM DEZ/9:
.
FORNECIMENTO ENERGIA - ENEL -NOV19:
HEMO - GYN - 22.955,25
HEMO - RIO VERDE - 4.397,21
.
SANEAGO - NOV/19:
HEMO - GYN - 3.031,45
HEMO - RIO VERDE - 786,69</t>
        </r>
      </text>
    </comment>
    <comment ref="F97" authorId="1" shapeId="0" xr:uid="{16D1C927-6615-43E7-828A-1EB58DFC2E6B}">
      <text>
        <r>
          <rPr>
            <sz val="10"/>
            <rFont val="Arial"/>
            <family val="2"/>
          </rPr>
          <t xml:space="preserve">* R$ 2.399,12  OI BR TELECOM JAN/19;
* R$ 428,16 Água Mineral DEZ/18;
* R$ 129,34 - Água Mineral Diferença (OUT e NOV/18) apurada referente a glosa efetuada a menor - mês DEZ/18;
* R$ 24,16 - Saneamento Básico - Diferença apurada referente a flosa efetuada a menor - mês DEZ/18.
</t>
        </r>
      </text>
    </comment>
    <comment ref="F98" authorId="1" shapeId="0" xr:uid="{368B4323-0EDB-421F-96AB-06BCBA972C11}">
      <text>
        <r>
          <rPr>
            <sz val="10"/>
            <rFont val="Arial"/>
            <family val="2"/>
          </rPr>
          <t>LANÇADO PLANILHA GEFIC EM FEV/19:
.
TELEFONIA FIXA -REFERÊNCIA FEV/19..2.200,23 
.
AGUA MINERAL- REFERÊNCIA JAN/19....450,46</t>
        </r>
      </text>
    </comment>
    <comment ref="F99" authorId="1" shapeId="0" xr:uid="{1F669F41-9117-4B1B-ACE5-7B9DB1A056C2}">
      <text>
        <r>
          <rPr>
            <sz val="10"/>
            <rFont val="Arial"/>
            <family val="2"/>
          </rPr>
          <t>LANÇADO PLANILHA GEFIC EM MAR/19:
.
TELEFONIA FIXA -REFERÊNCIA MAR/19..2.421,65 
.
AGUA MINERAL- REFERÊNCIA FEV/19....633,32
.
TECNOLOGIA - GTI:
HEMO RIO VERDE - 3.577,74
HEMO CATALÃO - 4.088,80
HEMO JATAI - 3.577,74
HEMO CERES - 4.543,14
HEMO GYN - 2.072,55</t>
        </r>
      </text>
    </comment>
    <comment ref="F100" authorId="1" shapeId="0" xr:uid="{6F3FD44F-1751-491F-9026-690669FF2EF8}">
      <text>
        <r>
          <rPr>
            <sz val="10"/>
            <rFont val="Arial"/>
            <family val="2"/>
          </rPr>
          <t>LANÇADO PLANILHA GEFIC EM ABR/19:
.
TELEFONIA FIXA -REFERÊNCIA ABR/19..2.259,19 
.
AGUA MINERAL- REFERÊNCIA MAR/19....468,30</t>
        </r>
      </text>
    </comment>
    <comment ref="F101" authorId="1" shapeId="0" xr:uid="{4CF4B569-D557-4F2C-82A3-77CB431C3113}">
      <text>
        <r>
          <rPr>
            <sz val="10"/>
            <rFont val="Arial"/>
            <family val="2"/>
          </rPr>
          <t>LANÇADO PLANILHA GEFIC EM ABR/19:
.
TELEFONIA FIXA -REFERÊNCIA MAI/19..2.522,77 
.
AGUA MINERAL- REFERÊNCIA ABR/19....477,22
.
TECNOLOGIA - GTI:ABR e MAI/19
HEMO RIO VERDE - 1.316,96
HEMO CATALÃO - 1.505,08
HEMO JATAI - 1.316,96
HEMO CERES - 1.672,32
HEMO GYN - 762,90</t>
        </r>
      </text>
    </comment>
    <comment ref="F102" authorId="1" shapeId="0" xr:uid="{3614FB11-5AB1-4A5D-957A-ACB3B9BA6601}">
      <text>
        <r>
          <rPr>
            <sz val="10"/>
            <rFont val="Arial"/>
            <family val="2"/>
          </rPr>
          <t>LANÇADO PLANILHA GEFIC EM JUN/19:
.
TELEFONIA FIXA -REFERÊNCIA MAI/19..2.187,75</t>
        </r>
      </text>
    </comment>
    <comment ref="F103" authorId="1" shapeId="0" xr:uid="{F729F72D-A2A5-446F-9987-5C1F31C51F58}">
      <text>
        <r>
          <rPr>
            <sz val="10"/>
            <rFont val="Arial"/>
            <family val="2"/>
          </rPr>
          <t xml:space="preserve">LANÇADO PLANILHA GEFIC EM JULHO/19:
.
TELEFONIA FIXA -REFERÊNCIA JUL/19..2.073,84
.
AGUA MINERAL 115 GARROFÕES - REFERÊNCIA JUN/19....512,90
</t>
        </r>
      </text>
    </comment>
    <comment ref="F104" authorId="1" shapeId="0" xr:uid="{F19E2204-CCAA-4318-8934-A61E5C8F682C}">
      <text>
        <r>
          <rPr>
            <sz val="10"/>
            <rFont val="Arial"/>
            <family val="2"/>
          </rPr>
          <t xml:space="preserve">LANÇADO PLANILHA GEFIC EM AGO/19:
.
TELEFONIA FIXA -REFERÊNCIA AGO/19..2.019,55
AGUA MINERAL 115 GARROFÕES - REFERÊNCIA JUL/19....459,38
.
LANÇADO PLANILHA GEFIC EM SET/19:
.
TELEFONIA FIXA -REFERÊNCIA SET/19..2.167,72
AGUA MINERAL 115 GARROFÕES - REFERÊNCIA AGO/19....347,88
</t>
        </r>
      </text>
    </comment>
    <comment ref="F106" authorId="1" shapeId="0" xr:uid="{4B9B3C73-ABA2-43E2-B593-1015058FAC5F}">
      <text>
        <r>
          <rPr>
            <sz val="10"/>
            <rFont val="Arial"/>
            <family val="2"/>
          </rPr>
          <t xml:space="preserve">LANÇADO PLANILHA GEFIC EM OUT/19:
.
TELEFONIA FIXA -REFERÊNCIA OUT/19..2.456,57
.
ABASTECIMENTO VEICULAR (GYN,CATALÃO,JATAÍ) - REFERÊNCIA SET/19....3.692,62
</t>
        </r>
        <r>
          <rPr>
            <sz val="9"/>
            <color rgb="FF000000"/>
            <rFont val="Tahoma"/>
            <family val="2"/>
            <charset val="1"/>
          </rPr>
          <t>LOCAÇAO VEICULO (GYN,-FURGÃO PASSEIO) - REFERÊNCIA SET/19....2.556,66
LOCAÇAO VEICULO (GYN,-FURGÃO STATION WAGON) - REFERÊNCIA SET/19....871,00
REPOGRAFIA (LOCAÇÃO DE UMA MULTIFUNCIONAL)- REFERÊNCIA SET/19....24,96
.
ABASTECIMENTO VEICULAR (GYN,CATALÃO,JATAÍ) - REFERÊNCIA AGO/19....3.398,80
LOCAÇAO VEICULO (GYN,-FURGÃO PASSEIO) - REFERÊNCIA AGO/19....5.900,00
LOCAÇAO VEICULO (GYN,-FURGÃO STATION WAGON) - REFERÊNCIA AGO/19....2.010,00</t>
        </r>
      </text>
    </comment>
    <comment ref="F107" authorId="1" shapeId="0" xr:uid="{5518C19C-2C74-4BE8-86A3-6049B100606C}">
      <text>
        <r>
          <rPr>
            <sz val="10"/>
            <rFont val="Arial"/>
            <family val="2"/>
          </rPr>
          <t xml:space="preserve">LANÇADO PLANILHA GEFIC EM NOV/19:
.
</t>
        </r>
        <r>
          <rPr>
            <sz val="9"/>
            <color rgb="FF000000"/>
            <rFont val="Tahoma"/>
            <family val="2"/>
            <charset val="1"/>
          </rPr>
          <t xml:space="preserve">TELEFONIA FIXA -REFERÊNCIA NOV/19..R$ 2.212,44
.
ABASTECIMENTO VEICULAR (GYN,CATALÃO,JATAÍ) - REFERÊNCIA OUT/19....R$ 1.482,62
REPOGRAFIA (LOCAÇÃO DE UMA MULTIFUNCIONAL)- REFERÊNCIA SET/19....R$ 44,21
IMPRESSÕES E LOCAÇÃO DE EQUIPAMENTOS - GETEC - PROC.201900010039451 - OUT/18 A SET/19.............R$ 28.701,56
</t>
        </r>
        <r>
          <rPr>
            <b/>
            <sz val="9"/>
            <color rgb="FF000000"/>
            <rFont val="Tahoma"/>
            <family val="2"/>
            <charset val="1"/>
          </rPr>
          <t xml:space="preserve">.
LANÇADO PLANILHA GEFIC EM DEZ/19:
</t>
        </r>
        <r>
          <rPr>
            <sz val="9"/>
            <color rgb="FF000000"/>
            <rFont val="Tahoma"/>
            <family val="2"/>
            <charset val="1"/>
          </rPr>
          <t xml:space="preserve">.
TELEFONIA FIXA -REFERÊNCIA DEZ/19..R$ 2.113,84
.
ABASTECIMENTO VEICULAR (GYN,CATALÃO,JATAÍ) - REFERÊNCIA NOV/19....R$ 283,53
.
LINKS DE DADOS (RIO VERDE, CATALÃO, JATAÍ, CERES E GOIÂNIA) GERÊNCIA DE TECNOLOGIA PROC.201900010007773 .....................R$ 29.583,99
</t>
        </r>
      </text>
    </comment>
    <comment ref="F109" authorId="1" shapeId="0" xr:uid="{F91E597B-56D7-4415-BC0B-8752FA3D6EAC}">
      <text>
        <r>
          <rPr>
            <sz val="10"/>
            <rFont val="Arial"/>
            <family val="2"/>
          </rPr>
          <t xml:space="preserve">* R$ 2.399,12  OI BR TELECOM JAN/19;
* R$ 428,16 Água Mineral DEZ/18;
* R$ 129,34 - Água Mineral Diferença (OUT e NOV/18) apurada referente a glosa efetuada a menor - mês DEZ/18;
* R$ 24,16 - Saneamento Básico - Diferença apurada referente a flosa efetuada a menor - mês DEZ/18.
</t>
        </r>
      </text>
    </comment>
    <comment ref="F111" authorId="1" shapeId="0" xr:uid="{F048EFDD-337D-4F63-BF99-B61CD3713ABF}">
      <text>
        <r>
          <rPr>
            <sz val="10"/>
            <rFont val="Arial"/>
            <family val="2"/>
          </rPr>
          <t>LANÇADO PLANILHA GEFIC EM FEV/19:
.
TELEFONIA FIXA -REFERÊNCIA FEV/19..2.200,23 
.
AGUA MINERAL- REFERÊNCIA JAN/19....450,46</t>
        </r>
      </text>
    </comment>
    <comment ref="F112" authorId="1" shapeId="0" xr:uid="{0180E508-4456-4DD1-9BF4-1F381C101FC4}">
      <text>
        <r>
          <rPr>
            <sz val="10"/>
            <rFont val="Arial"/>
            <family val="2"/>
          </rPr>
          <t>LANÇADO PLANILHA GEFIC EM MAR/19:
.
TELEFONIA FIXA -REFERÊNCIA MAR/19..2.421,65 
.
AGUA MINERAL- REFERÊNCIA FEV/19....633,32
.
TECNOLOGIA - GTI:
HEMO RIO VERDE - 3.577,74
HEMO CATALÃO - 4.088,80
HEMO JATAI - 3.577,74
HEMO CERES - 4.543,14
HEMO GYN - 2.072,55</t>
        </r>
      </text>
    </comment>
    <comment ref="F113" authorId="1" shapeId="0" xr:uid="{53086C54-04D0-4613-B0F2-E83C0793FA00}">
      <text>
        <r>
          <rPr>
            <sz val="10"/>
            <rFont val="Arial"/>
            <family val="2"/>
          </rPr>
          <t>LANÇADO PLANILHA GEFIC EM ABR/19:
.
TELEFONIA FIXA -REFERÊNCIA ABR/19..2.259,19 
.
AGUA MINERAL- REFERÊNCIA MAR/19....468,30</t>
        </r>
      </text>
    </comment>
    <comment ref="F114" authorId="1" shapeId="0" xr:uid="{B9C51848-047D-4BF6-90CF-E85D3AC2867C}">
      <text>
        <r>
          <rPr>
            <sz val="10"/>
            <rFont val="Arial"/>
            <family val="2"/>
          </rPr>
          <t>LANÇADO PLANILHA GEFIC EM ABR/19:
.
TELEFONIA FIXA -REFERÊNCIA MAI/19..2.522,77 
.
AGUA MINERAL- REFERÊNCIA ABR/19....477,22
.
TECNOLOGIA - GTI:ABR e MAI/19
HEMO RIO VERDE - 1.316,96
HEMO CATALÃO - 1.505,08
HEMO JATAI - 1.316,96
HEMO CERES - 1.672,32
HEMO GYN - 762,90</t>
        </r>
      </text>
    </comment>
    <comment ref="F116" authorId="1" shapeId="0" xr:uid="{03D02504-EF55-4626-A299-4B5DD418A190}">
      <text>
        <r>
          <rPr>
            <sz val="10"/>
            <rFont val="Arial"/>
            <family val="2"/>
          </rPr>
          <t xml:space="preserve">LANÇADO PLANILHA GEFIC EM JULHO/19:
.
TELEFONIA FIXA -REFERÊNCIA JUL/19..2.073,84
.
AGUA MINERAL 115 GARROFÕES - REFERÊNCIA JUN/19....512,90
</t>
        </r>
      </text>
    </comment>
    <comment ref="F117" authorId="1" shapeId="0" xr:uid="{E4F469C5-6488-4E01-8A40-724E7E1CF650}">
      <text>
        <r>
          <rPr>
            <sz val="10"/>
            <rFont val="Arial"/>
            <family val="2"/>
          </rPr>
          <t xml:space="preserve">LANÇADO PLANILHA GEFIC EM AGO/19:
.
TELEFONIA FIXA -REFERÊNCIA AGO/19..2.019,55
AGUA MINERAL 115 GARROFÕES - REFERÊNCIA JUL/19....459,38
.
LANÇADO PLANILHA GEFIC EM SET/19:
.
TELEFONIA FIXA -REFERÊNCIA SET/19..2.167,72
AGUA MINERAL 115 GARROFÕES - REFERÊNCIA AGO/19....347,88
</t>
        </r>
      </text>
    </comment>
    <comment ref="F119" authorId="1" shapeId="0" xr:uid="{74345222-D794-495F-9209-76CE00D0B24E}">
      <text>
        <r>
          <rPr>
            <sz val="10"/>
            <rFont val="Arial"/>
            <family val="2"/>
          </rPr>
          <t xml:space="preserve">* R$ 2.399,12  OI BR TELECOM JAN/19;
* R$ 428,16 Água Mineral DEZ/18;
* R$ 129,34 - Água Mineral Diferença (OUT e NOV/18) apurada referente a glosa efetuada a menor - mês DEZ/18;
* R$ 24,16 - Saneamento Básico - Diferença apurada referente a flosa efetuada a menor - mês DEZ/18.
</t>
        </r>
      </text>
    </comment>
    <comment ref="F120" authorId="1" shapeId="0" xr:uid="{75F45836-B3C9-4990-940F-A0643953A3A3}">
      <text>
        <r>
          <rPr>
            <sz val="10"/>
            <rFont val="Arial"/>
            <family val="2"/>
          </rPr>
          <t>LANÇADO PLANILHA GEFIC EM MAR/19:
.
TELEFONIA FIXA -REFERÊNCIA MAR/19..2.421,65 
.
AGUA MINERAL- REFERÊNCIA FEV/19....633,32
.
TECNOLOGIA - GTI:
HEMO RIO VERDE - 3.577,74
HEMO CATALÃO - 4.088,80
HEMO JATAI - 3.577,74
HEMO CERES - 4.543,14
HEMO GYN - 2.072,55</t>
        </r>
      </text>
    </comment>
    <comment ref="F121" authorId="1" shapeId="0" xr:uid="{137E0E6C-37B2-4CDC-8505-C3E9F28EF281}">
      <text>
        <r>
          <rPr>
            <sz val="10"/>
            <rFont val="Arial"/>
            <family val="2"/>
          </rPr>
          <t>LANÇADO PLANILHA GEFIC EM ABR/19:
.
TELEFONIA FIXA -REFERÊNCIA MAI/19..2.522,77 
.
AGUA MINERAL- REFERÊNCIA ABR/19....477,22
.
TECNOLOGIA - GTI:ABR e MAI/19
HEMO RIO VERDE - 1.316,96
HEMO CATALÃO - 1.505,08
HEMO JATAI - 1.316,96
HEMO CERES - 1.672,32
HEMO GYN - 762,90</t>
        </r>
      </text>
    </comment>
    <comment ref="F122" authorId="1" shapeId="0" xr:uid="{8040A63F-10DC-435B-B4CC-9941CD9FB54A}">
      <text>
        <r>
          <rPr>
            <sz val="10"/>
            <rFont val="Arial"/>
            <family val="2"/>
          </rPr>
          <t xml:space="preserve">LANÇADO PLANILHA GEFIC EM OUT/19:
.
TELEFONIA FIXA -REFERÊNCIA OUT/19..2.456,57
.
ABASTECIMENTO VEICULAR (GYN,CATALÃO,JATAÍ) - REFERÊNCIA SET/19....3.692,62
</t>
        </r>
        <r>
          <rPr>
            <sz val="9"/>
            <color rgb="FF000000"/>
            <rFont val="Tahoma"/>
            <family val="2"/>
            <charset val="1"/>
          </rPr>
          <t>LOCAÇAO VEICULO (GYN,-FURGÃO PASSEIO) - REFERÊNCIA SET/19....2.556,66
LOCAÇAO VEICULO (GYN,-FURGÃO STATION WAGON) - REFERÊNCIA SET/19....871,00
REPOGRAFIA (LOCAÇÃO DE UMA MULTIFUNCIONAL)- REFERÊNCIA SET/19....24,96
.
ABASTECIMENTO VEICULAR (GYN,CATALÃO,JATAÍ) - REFERÊNCIA AGO/19....3.398,80
LOCAÇAO VEICULO (GYN,-FURGÃO PASSEIO) - REFERÊNCIA AGO/19....5.900,00
LOCAÇAO VEICULO (GYN,-FURGÃO STATION WAGON) - REFERÊNCIA AGO/19....2.010,00</t>
        </r>
      </text>
    </comment>
    <comment ref="F130" authorId="1" shapeId="0" xr:uid="{E0BA04FC-7068-4471-82C5-2D211FF25E57}">
      <text>
        <r>
          <rPr>
            <sz val="10"/>
            <rFont val="Arial"/>
            <family val="2"/>
          </rPr>
          <t xml:space="preserve">LANÇADO PLANILHA GEFIC EM NOV/19:
.
</t>
        </r>
        <r>
          <rPr>
            <sz val="9"/>
            <color rgb="FF000000"/>
            <rFont val="Tahoma"/>
            <family val="2"/>
            <charset val="1"/>
          </rPr>
          <t xml:space="preserve">TELEFONIA FIXA -REFERÊNCIA NOV/19..R$ 2.212,44
.
ABASTECIMENTO VEICULAR (GYN,CATALÃO,JATAÍ) - REFERÊNCIA OUT/19....R$ 1.482,62
REPOGRAFIA (LOCAÇÃO DE UMA MULTIFUNCIONAL)- REFERÊNCIA SET/19....R$ 44,21
IMPRESSÕES E LOCAÇÃO DE EQUIPAMENTOS - GETEC - PROC.201900010039451 - OUT/18 A SET/19.............R$ 28.701,56
</t>
        </r>
        <r>
          <rPr>
            <b/>
            <sz val="9"/>
            <color rgb="FF000000"/>
            <rFont val="Tahoma"/>
            <family val="2"/>
            <charset val="1"/>
          </rPr>
          <t xml:space="preserve">.
LANÇADO PLANILHA GEFIC EM DEZ/19:
</t>
        </r>
        <r>
          <rPr>
            <sz val="9"/>
            <color rgb="FF000000"/>
            <rFont val="Tahoma"/>
            <family val="2"/>
            <charset val="1"/>
          </rPr>
          <t xml:space="preserve">.
TELEFONIA FIXA -REFERÊNCIA DEZ/19..R$ 2.113,84
.
ABASTECIMENTO VEICULAR (GYN,CATALÃO,JATAÍ) - REFERÊNCIA NOV/19....R$ 283,53
.
LINKS DE DADOS (RIO VERDE, CATALÃO, JATAÍ, CERES E GOIÂNIA) GERÊNCIA DE TECNOLOGIA PROC.201900010007773 .....................R$ 29.583,99
</t>
        </r>
      </text>
    </comment>
  </commentList>
</comments>
</file>

<file path=xl/sharedStrings.xml><?xml version="1.0" encoding="utf-8"?>
<sst xmlns="http://schemas.openxmlformats.org/spreadsheetml/2006/main" count="529" uniqueCount="96">
  <si>
    <t>Relatório Resumido da Execução Orçamentária e Financeira por Contrato de Gestão</t>
  </si>
  <si>
    <t>Ano: 2019</t>
  </si>
  <si>
    <t>Órgão Contratante: SECRETARIA DE ESTADO DA SAÚDE – SES/GO.</t>
  </si>
  <si>
    <t>CNPJ: 02.529.964/0001-57</t>
  </si>
  <si>
    <t>Organização Social Contratada : INSTITUTO DE DESENVOLVIMENTO TECNOLÓGICO E HUMANO – IDTECH</t>
  </si>
  <si>
    <t>CNPJ: 07.966.540/0001-73</t>
  </si>
  <si>
    <t>Unidade Gerida:  Rede Estadual de Hemocentros (Rede HEMO).</t>
  </si>
  <si>
    <t xml:space="preserve">Contrato de Gestão nº: Nº 070/2018-SES/GO  </t>
  </si>
  <si>
    <t xml:space="preserve">Vigência do Contrato de Gestão -       Início 19/10/2018    Término 18/10/2022 </t>
  </si>
  <si>
    <t>Previsão de Repasse Mensal do Contrato de Gestão/ADITIVO - Custeio : R$ 8.931.696,72         Processo nº: 201600010020610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</si>
  <si>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</si>
  <si>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</si>
  <si>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</si>
  <si>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</si>
  <si>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</si>
  <si>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</si>
  <si>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</si>
  <si>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</si>
  <si>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</si>
  <si>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</si>
  <si>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</si>
  <si>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</si>
  <si>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</si>
  <si>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</si>
  <si>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</si>
  <si>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</si>
  <si>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</si>
  <si>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</si>
  <si>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</si>
  <si>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</si>
  <si>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jan.-19</t>
  </si>
  <si>
    <t>fev.-19</t>
  </si>
  <si>
    <t>mar.-19</t>
  </si>
  <si>
    <t>abr.-19</t>
  </si>
  <si>
    <t>mai.-19</t>
  </si>
  <si>
    <t>jun.-19</t>
  </si>
  <si>
    <t>jul.-19</t>
  </si>
  <si>
    <t>ago.-19</t>
  </si>
  <si>
    <t>set.-19</t>
  </si>
  <si>
    <t>out.-19</t>
  </si>
  <si>
    <t>nov.-19</t>
  </si>
  <si>
    <t>dez.-19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</si>
  <si>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</si>
  <si>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</si>
  <si>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</si>
  <si>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</si>
  <si>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</si>
  <si>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</si>
  <si>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</si>
  <si>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</si>
  <si>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</si>
  <si>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</si>
  <si>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</si>
  <si>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</si>
  <si>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</si>
  <si>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</si>
  <si>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</si>
  <si>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3.1.91.11.10</t>
  </si>
  <si>
    <t>dez.-18</t>
  </si>
  <si>
    <t>SES/COFP, SES/GMAE-14421 E SES/SUPECC-03082.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</si>
  <si>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</si>
  <si>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</si>
  <si>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</si>
  <si>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</si>
  <si>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nov.-18</t>
  </si>
  <si>
    <t>Glosa- Concessionárias (faturas de agua).</t>
  </si>
  <si>
    <t>Glosa- Concessionárias (telefonia fixa).</t>
  </si>
  <si>
    <t>Glosa- Fornecimento de agua mineral.</t>
  </si>
  <si>
    <t>out e nov.-18</t>
  </si>
  <si>
    <t>Glosa- saneamento basico</t>
  </si>
  <si>
    <t>Glosa- tecnologia GTI</t>
  </si>
  <si>
    <t>19-out-18 a 31-mar-19</t>
  </si>
  <si>
    <t>abr e mai.-19</t>
  </si>
  <si>
    <t>Glosa- Abastecimento veicular</t>
  </si>
  <si>
    <t>Glosa- Locação veículo</t>
  </si>
  <si>
    <t>Glosa- Repogravia ( locação de uma multifuncional)</t>
  </si>
  <si>
    <t>Glosa- Impressão e locação de equipamentos</t>
  </si>
  <si>
    <t>out.-18 a set.-19</t>
  </si>
  <si>
    <t>Glosa- Links de dados</t>
  </si>
  <si>
    <t xml:space="preserve">Outras Glosas-Compensação - valores custeio não utilizados </t>
  </si>
  <si>
    <t>SUPECC-03082 e SES/GMAE - CG-14421</t>
  </si>
  <si>
    <t>Outras Glosas-Contratos Vigente - firmados com a Secretaria de Estadado da Saude (EMPRESA VIP)</t>
  </si>
  <si>
    <t>19-out-18 a jul-19</t>
  </si>
  <si>
    <t>Outras Glosas-Contratos Vigente - firmados com a Secretaria de Estadado da Saude (EMPRESA GARRA FORTE)</t>
  </si>
  <si>
    <t>Outras Glosas-Contratos Vigente - firmados com a Secretaria de Estadado da Saude (EMPRESA ECOSENSE)</t>
  </si>
  <si>
    <t>Outras Glosas-Contratos Vigente - firmados com a Secretaria de Estadado da Saude (EMPRESA TICKET)</t>
  </si>
  <si>
    <t>Outras Glosas-Contratos Vigente - firmados com a Secretaria de Estadado da Saude (EMPRESA BRASIL CARD)</t>
  </si>
  <si>
    <t>Outras Glosas-Contratos Vigente - firmados com a Secretaria de Estadado da Saude (EMPRESA BOSS LOCADORA)</t>
  </si>
  <si>
    <t>Outras Glosas-Contratos Vigente - firmados com a Secretaria de Estadado da Saude (EMPRESA QUALITTILOC)</t>
  </si>
  <si>
    <t>Outras Glosas-Contratos Vigente - firmados com a Secretaria de Estadado da Saude (EMPRESA EMPORIO)</t>
  </si>
  <si>
    <t>Outras Glosas-Contratos Vigente - firmados com a Secretaria de Estadado da Saude (EMPRESA BKM COM.E LOCAÇÃO DE EQUIP.LTDA)</t>
  </si>
  <si>
    <t>Outras Glosas.</t>
  </si>
  <si>
    <t>Total Geral</t>
  </si>
  <si>
    <t xml:space="preserve">* Glosa aplicada com valor estimado - ajuste será realizado posteriormente, quando informado pela SES/GMAE - CG-14421. </t>
  </si>
  <si>
    <t xml:space="preserve">Nota Explicativa: 8. Pagamentos (repasses – Restos a Pagar): CUSTEIO - Contrato - Natureza de Despesa 3.3.90.39.89 R$ 4006133,25 (NOV/2018.............R$ 3.002.932,64, DEZ/2018...................R$1.003.200,61) . 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</si>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</sst>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d/m/yyyy"/>
  </numFmts>
  <fonts count="1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Arial"/>
      <family val="2"/>
    </font>
    <font>
      <sz val="9"/>
      <color rgb="FF000000"/>
      <name val="Tahoma"/>
      <family val="2"/>
      <charset val="1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Tahom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wrapText="1"/>
    </xf>
    <xf numFmtId="4" fontId="3" fillId="0" borderId="14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164" fontId="3" fillId="0" borderId="15" xfId="0" applyNumberFormat="1" applyFont="1" applyBorder="1" applyAlignment="1">
      <alignment wrapText="1"/>
    </xf>
    <xf numFmtId="164" fontId="3" fillId="0" borderId="14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4" borderId="12" xfId="0" applyFont="1" applyFill="1" applyBorder="1" applyAlignment="1">
      <alignment wrapText="1"/>
    </xf>
    <xf numFmtId="164" fontId="5" fillId="4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164" fontId="3" fillId="0" borderId="16" xfId="1" applyFont="1" applyBorder="1" applyAlignment="1" applyProtection="1">
      <alignment horizontal="right" vertical="center"/>
    </xf>
    <xf numFmtId="0" fontId="3" fillId="0" borderId="16" xfId="0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16" xfId="1" applyFont="1" applyBorder="1" applyAlignment="1" applyProtection="1">
      <alignment horizontal="right" vertical="center" wrapText="1"/>
    </xf>
    <xf numFmtId="17" fontId="3" fillId="0" borderId="16" xfId="0" applyNumberFormat="1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164" fontId="6" fillId="0" borderId="16" xfId="1" applyFont="1" applyBorder="1" applyAlignment="1">
      <alignment horizontal="center" vertical="center"/>
    </xf>
    <xf numFmtId="164" fontId="3" fillId="0" borderId="16" xfId="1" applyFont="1" applyBorder="1" applyAlignment="1" applyProtection="1">
      <alignment horizontal="center" vertical="center" wrapText="1"/>
    </xf>
    <xf numFmtId="164" fontId="3" fillId="0" borderId="17" xfId="1" applyFont="1" applyBorder="1" applyAlignment="1" applyProtection="1">
      <alignment horizontal="right"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166" fontId="3" fillId="0" borderId="16" xfId="0" applyNumberFormat="1" applyFont="1" applyBorder="1" applyAlignment="1">
      <alignment horizontal="center" vertical="center" wrapText="1"/>
    </xf>
    <xf numFmtId="0" fontId="5" fillId="5" borderId="16" xfId="0" applyFont="1" applyFill="1" applyBorder="1" applyAlignment="1">
      <alignment vertical="center" wrapText="1"/>
    </xf>
    <xf numFmtId="164" fontId="5" fillId="5" borderId="16" xfId="0" applyNumberFormat="1" applyFont="1" applyFill="1" applyBorder="1" applyAlignment="1">
      <alignment horizontal="right" vertical="center" wrapText="1"/>
    </xf>
    <xf numFmtId="0" fontId="3" fillId="5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 44" xfId="1" xr:uid="{C9419166-7439-4A5B-8F19-2B9324D22B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3D704-E80B-493B-AC16-3F86AE0A44B5}">
  <sheetPr>
    <tabColor theme="7" tint="-0.499984740745262"/>
    <pageSetUpPr fitToPage="1"/>
  </sheetPr>
  <dimension ref="A1:V194"/>
  <sheetViews>
    <sheetView tabSelected="1" zoomScaleNormal="100" workbookViewId="0">
      <selection sqref="A1:V152"/>
    </sheetView>
  </sheetViews>
  <sheetFormatPr defaultColWidth="8.7109375" defaultRowHeight="15" x14ac:dyDescent="0.25"/>
  <cols>
    <col min="1" max="1" width="10.28515625" customWidth="1"/>
    <col min="2" max="2" width="14.28515625" customWidth="1"/>
    <col min="3" max="3" width="15.42578125" style="71" customWidth="1"/>
    <col min="4" max="7" width="15.42578125" customWidth="1"/>
    <col min="8" max="8" width="16.85546875" customWidth="1"/>
    <col min="9" max="9" width="19.85546875" customWidth="1"/>
    <col min="10" max="10" width="15.42578125" customWidth="1"/>
    <col min="11" max="11" width="19.140625" customWidth="1"/>
    <col min="12" max="22" width="17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8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8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8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0.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9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3.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72.7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6" t="s">
        <v>23</v>
      </c>
      <c r="U20" s="16"/>
      <c r="V20" s="16" t="s">
        <v>24</v>
      </c>
    </row>
    <row r="21" spans="1:22" ht="37.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5.75" thickBot="1" x14ac:dyDescent="0.3">
      <c r="A22" s="20" t="s">
        <v>30</v>
      </c>
      <c r="B22" s="21">
        <v>7540794.6619999995</v>
      </c>
      <c r="C22" s="21">
        <v>7540794.6619999995</v>
      </c>
      <c r="D22" s="22"/>
      <c r="E22" s="22"/>
      <c r="F22" s="22"/>
      <c r="G22" s="23"/>
      <c r="H22" s="24"/>
      <c r="I22" s="24"/>
      <c r="J22" s="25">
        <v>1656989.04</v>
      </c>
      <c r="K22" s="20"/>
      <c r="L22" s="26"/>
      <c r="M22" s="27"/>
      <c r="N22" s="25"/>
      <c r="O22" s="28"/>
      <c r="P22" s="28"/>
      <c r="Q22" s="28"/>
      <c r="R22" s="28"/>
      <c r="S22" s="28"/>
      <c r="T22" s="29">
        <v>4006133.25</v>
      </c>
      <c r="U22" s="30"/>
      <c r="V22" s="31">
        <f t="shared" ref="V22:V42" si="0">((L22+M22+N22)-O22-P22-Q22+(R22+S22+T22+U22))</f>
        <v>4006133.25</v>
      </c>
    </row>
    <row r="23" spans="1:22" ht="15.75" thickBot="1" x14ac:dyDescent="0.3">
      <c r="A23" s="20" t="s">
        <v>31</v>
      </c>
      <c r="B23" s="32">
        <v>8075756.9919999996</v>
      </c>
      <c r="C23" s="32">
        <v>8075756.9919999996</v>
      </c>
      <c r="D23" s="33">
        <v>74333568.989999995</v>
      </c>
      <c r="E23" s="34"/>
      <c r="F23" s="34"/>
      <c r="G23" s="29">
        <v>6896614.29</v>
      </c>
      <c r="H23" s="29"/>
      <c r="I23" s="33"/>
      <c r="J23" s="31">
        <v>1465527.35</v>
      </c>
      <c r="K23" s="20" t="s">
        <v>30</v>
      </c>
      <c r="L23" s="26">
        <v>238603.89999999997</v>
      </c>
      <c r="M23" s="26"/>
      <c r="N23" s="31"/>
      <c r="O23" s="30"/>
      <c r="P23" s="30"/>
      <c r="Q23" s="30"/>
      <c r="R23" s="30"/>
      <c r="S23" s="30"/>
      <c r="T23" s="30"/>
      <c r="U23" s="30"/>
      <c r="V23" s="31">
        <f t="shared" si="0"/>
        <v>238603.89999999997</v>
      </c>
    </row>
    <row r="24" spans="1:22" ht="15.75" thickBot="1" x14ac:dyDescent="0.3">
      <c r="A24" s="20" t="s">
        <v>31</v>
      </c>
      <c r="B24" s="32"/>
      <c r="C24" s="32"/>
      <c r="D24" s="33"/>
      <c r="E24" s="34"/>
      <c r="F24" s="34"/>
      <c r="G24" s="29"/>
      <c r="H24" s="29"/>
      <c r="I24" s="33"/>
      <c r="J24" s="31"/>
      <c r="K24" s="20" t="s">
        <v>31</v>
      </c>
      <c r="L24" s="26">
        <v>6610229.6400000006</v>
      </c>
      <c r="M24" s="26"/>
      <c r="N24" s="31"/>
      <c r="O24" s="30"/>
      <c r="P24" s="30"/>
      <c r="Q24" s="30"/>
      <c r="R24" s="30"/>
      <c r="S24" s="30"/>
      <c r="T24" s="30"/>
      <c r="U24" s="30"/>
      <c r="V24" s="31">
        <f t="shared" si="0"/>
        <v>6610229.6400000006</v>
      </c>
    </row>
    <row r="25" spans="1:22" ht="15.75" thickBot="1" x14ac:dyDescent="0.3">
      <c r="A25" s="35" t="s">
        <v>32</v>
      </c>
      <c r="B25" s="36">
        <v>8610719.3220000006</v>
      </c>
      <c r="C25" s="36">
        <v>8610719.3220000006</v>
      </c>
      <c r="D25" s="33"/>
      <c r="E25" s="33"/>
      <c r="F25" s="33"/>
      <c r="G25" s="29">
        <v>7014744.1900000004</v>
      </c>
      <c r="H25" s="29"/>
      <c r="I25" s="33"/>
      <c r="J25" s="31">
        <v>1595975.13</v>
      </c>
      <c r="K25" s="20" t="s">
        <v>30</v>
      </c>
      <c r="L25" s="26">
        <v>47780.75</v>
      </c>
      <c r="M25" s="26"/>
      <c r="N25" s="31"/>
      <c r="O25" s="30"/>
      <c r="P25" s="30"/>
      <c r="Q25" s="30"/>
      <c r="R25" s="30"/>
      <c r="S25" s="31"/>
      <c r="T25" s="30"/>
      <c r="U25" s="30"/>
      <c r="V25" s="31">
        <f t="shared" si="0"/>
        <v>47780.75</v>
      </c>
    </row>
    <row r="26" spans="1:22" ht="15.75" thickBot="1" x14ac:dyDescent="0.3">
      <c r="A26" s="35" t="s">
        <v>32</v>
      </c>
      <c r="B26" s="36"/>
      <c r="C26" s="36"/>
      <c r="D26" s="33"/>
      <c r="E26" s="33"/>
      <c r="F26" s="33"/>
      <c r="G26" s="29"/>
      <c r="H26" s="29"/>
      <c r="I26" s="33"/>
      <c r="J26" s="31"/>
      <c r="K26" s="35" t="s">
        <v>32</v>
      </c>
      <c r="L26" s="26">
        <v>7014744.1899999995</v>
      </c>
      <c r="M26" s="26"/>
      <c r="N26" s="31"/>
      <c r="O26" s="30"/>
      <c r="P26" s="30"/>
      <c r="Q26" s="30"/>
      <c r="R26" s="30"/>
      <c r="S26" s="31"/>
      <c r="T26" s="30"/>
      <c r="U26" s="30"/>
      <c r="V26" s="31">
        <f t="shared" si="0"/>
        <v>7014744.1899999995</v>
      </c>
    </row>
    <row r="27" spans="1:22" ht="15.75" thickBot="1" x14ac:dyDescent="0.3">
      <c r="A27" s="35" t="s">
        <v>33</v>
      </c>
      <c r="B27" s="36">
        <v>8931696.7200000007</v>
      </c>
      <c r="C27" s="36">
        <v>8931696.7200000007</v>
      </c>
      <c r="D27" s="33"/>
      <c r="E27" s="33"/>
      <c r="F27" s="33"/>
      <c r="G27" s="29">
        <v>7296015.3399999999</v>
      </c>
      <c r="H27" s="29"/>
      <c r="I27" s="33"/>
      <c r="J27" s="31">
        <v>1635681.38</v>
      </c>
      <c r="K27" s="35" t="s">
        <v>33</v>
      </c>
      <c r="L27" s="26">
        <v>6967694.6499999994</v>
      </c>
      <c r="M27" s="26"/>
      <c r="N27" s="31"/>
      <c r="O27" s="30"/>
      <c r="P27" s="30"/>
      <c r="Q27" s="30"/>
      <c r="R27" s="30"/>
      <c r="S27" s="31"/>
      <c r="T27" s="30"/>
      <c r="U27" s="30"/>
      <c r="V27" s="31">
        <f t="shared" si="0"/>
        <v>6967694.6499999994</v>
      </c>
    </row>
    <row r="28" spans="1:22" ht="15.75" thickBot="1" x14ac:dyDescent="0.3">
      <c r="A28" s="35" t="s">
        <v>34</v>
      </c>
      <c r="B28" s="36">
        <v>8931696.7200000007</v>
      </c>
      <c r="C28" s="36">
        <v>8931696.7200000007</v>
      </c>
      <c r="D28" s="33"/>
      <c r="E28" s="33"/>
      <c r="F28" s="33"/>
      <c r="G28" s="29">
        <v>7447940.2599999998</v>
      </c>
      <c r="H28" s="29"/>
      <c r="I28" s="33"/>
      <c r="J28" s="31">
        <v>1483756.46</v>
      </c>
      <c r="K28" s="35" t="s">
        <v>33</v>
      </c>
      <c r="L28" s="26">
        <v>328320.69</v>
      </c>
      <c r="M28" s="26"/>
      <c r="N28" s="31"/>
      <c r="O28" s="30"/>
      <c r="P28" s="30"/>
      <c r="Q28" s="30"/>
      <c r="R28" s="30"/>
      <c r="S28" s="31"/>
      <c r="T28" s="30"/>
      <c r="U28" s="30"/>
      <c r="V28" s="31">
        <f t="shared" si="0"/>
        <v>328320.69</v>
      </c>
    </row>
    <row r="29" spans="1:22" ht="15.75" thickBot="1" x14ac:dyDescent="0.3">
      <c r="A29" s="35" t="s">
        <v>34</v>
      </c>
      <c r="B29" s="36"/>
      <c r="C29" s="36"/>
      <c r="D29" s="33"/>
      <c r="E29" s="33"/>
      <c r="F29" s="33"/>
      <c r="G29" s="29"/>
      <c r="H29" s="29"/>
      <c r="I29" s="33"/>
      <c r="J29" s="31"/>
      <c r="K29" s="35" t="s">
        <v>34</v>
      </c>
      <c r="L29" s="26">
        <v>7447940.2599999998</v>
      </c>
      <c r="M29" s="26"/>
      <c r="N29" s="31"/>
      <c r="O29" s="30"/>
      <c r="P29" s="30"/>
      <c r="Q29" s="30"/>
      <c r="R29" s="30"/>
      <c r="S29" s="31"/>
      <c r="T29" s="30"/>
      <c r="U29" s="30"/>
      <c r="V29" s="31">
        <f t="shared" si="0"/>
        <v>7447940.2599999998</v>
      </c>
    </row>
    <row r="30" spans="1:22" ht="15.75" thickBot="1" x14ac:dyDescent="0.3">
      <c r="A30" s="35" t="s">
        <v>35</v>
      </c>
      <c r="B30" s="36">
        <v>8931696.7200000007</v>
      </c>
      <c r="C30" s="36">
        <v>8931696.7200000007</v>
      </c>
      <c r="D30" s="33">
        <v>5597638.2800000003</v>
      </c>
      <c r="E30" s="34"/>
      <c r="F30" s="34"/>
      <c r="G30" s="29">
        <v>13026020.219999999</v>
      </c>
      <c r="H30" s="29"/>
      <c r="I30" s="33"/>
      <c r="J30" s="31">
        <v>1482082.9</v>
      </c>
      <c r="K30" s="20" t="s">
        <v>30</v>
      </c>
      <c r="L30" s="26">
        <v>5597638.2799999993</v>
      </c>
      <c r="M30" s="26"/>
      <c r="N30" s="31"/>
      <c r="O30" s="30"/>
      <c r="P30" s="30"/>
      <c r="Q30" s="30"/>
      <c r="R30" s="30"/>
      <c r="S30" s="31"/>
      <c r="T30" s="30"/>
      <c r="U30" s="30"/>
      <c r="V30" s="31">
        <f t="shared" si="0"/>
        <v>5597638.2799999993</v>
      </c>
    </row>
    <row r="31" spans="1:22" ht="15.75" thickBot="1" x14ac:dyDescent="0.3">
      <c r="A31" s="35" t="s">
        <v>35</v>
      </c>
      <c r="B31" s="36"/>
      <c r="C31" s="36"/>
      <c r="D31" s="33"/>
      <c r="E31" s="34"/>
      <c r="F31" s="34"/>
      <c r="G31" s="29"/>
      <c r="H31" s="29"/>
      <c r="I31" s="33"/>
      <c r="J31" s="31"/>
      <c r="K31" s="35" t="s">
        <v>35</v>
      </c>
      <c r="L31" s="26">
        <v>7205530.4800000004</v>
      </c>
      <c r="M31" s="26"/>
      <c r="N31" s="31"/>
      <c r="O31" s="30"/>
      <c r="P31" s="30"/>
      <c r="Q31" s="30"/>
      <c r="R31" s="30"/>
      <c r="S31" s="31"/>
      <c r="T31" s="30"/>
      <c r="U31" s="30"/>
      <c r="V31" s="31">
        <f t="shared" si="0"/>
        <v>7205530.4800000004</v>
      </c>
    </row>
    <row r="32" spans="1:22" ht="15.75" thickBot="1" x14ac:dyDescent="0.3">
      <c r="A32" s="35" t="s">
        <v>36</v>
      </c>
      <c r="B32" s="36">
        <v>8931696.7200000007</v>
      </c>
      <c r="C32" s="36">
        <v>8931696.7200000007</v>
      </c>
      <c r="D32" s="34"/>
      <c r="E32" s="34"/>
      <c r="F32" s="34"/>
      <c r="G32" s="29">
        <v>7455993.29</v>
      </c>
      <c r="H32" s="29"/>
      <c r="I32" s="33"/>
      <c r="J32" s="31">
        <v>1383394.47</v>
      </c>
      <c r="K32" s="35" t="s">
        <v>35</v>
      </c>
      <c r="L32" s="26">
        <v>244083.34</v>
      </c>
      <c r="M32" s="26"/>
      <c r="N32" s="31"/>
      <c r="O32" s="30"/>
      <c r="P32" s="30"/>
      <c r="Q32" s="30"/>
      <c r="R32" s="30"/>
      <c r="S32" s="31"/>
      <c r="T32" s="30"/>
      <c r="U32" s="30"/>
      <c r="V32" s="31">
        <f t="shared" si="0"/>
        <v>244083.34</v>
      </c>
    </row>
    <row r="33" spans="1:22" ht="15.75" thickBot="1" x14ac:dyDescent="0.3">
      <c r="A33" s="35" t="s">
        <v>36</v>
      </c>
      <c r="B33" s="36"/>
      <c r="C33" s="36"/>
      <c r="D33" s="34"/>
      <c r="E33" s="34"/>
      <c r="F33" s="34"/>
      <c r="G33" s="29"/>
      <c r="H33" s="29"/>
      <c r="I33" s="33"/>
      <c r="J33" s="31"/>
      <c r="K33" s="35" t="s">
        <v>36</v>
      </c>
      <c r="L33" s="26">
        <v>7434761.4100000001</v>
      </c>
      <c r="M33" s="26"/>
      <c r="N33" s="31"/>
      <c r="O33" s="30"/>
      <c r="P33" s="30"/>
      <c r="Q33" s="30"/>
      <c r="R33" s="30"/>
      <c r="S33" s="31"/>
      <c r="T33" s="30"/>
      <c r="U33" s="30"/>
      <c r="V33" s="31">
        <f t="shared" si="0"/>
        <v>7434761.4100000001</v>
      </c>
    </row>
    <row r="34" spans="1:22" ht="15.75" thickBot="1" x14ac:dyDescent="0.3">
      <c r="A34" s="35" t="s">
        <v>37</v>
      </c>
      <c r="B34" s="36">
        <v>8931696.7200000007</v>
      </c>
      <c r="C34" s="36">
        <v>8931696.7200000007</v>
      </c>
      <c r="D34" s="34"/>
      <c r="E34" s="34"/>
      <c r="F34" s="34"/>
      <c r="G34" s="29">
        <v>9560979.8999999985</v>
      </c>
      <c r="H34" s="29"/>
      <c r="I34" s="33"/>
      <c r="J34" s="31">
        <v>1357539.57</v>
      </c>
      <c r="K34" s="35" t="s">
        <v>36</v>
      </c>
      <c r="L34" s="26">
        <v>113540.84</v>
      </c>
      <c r="M34" s="26"/>
      <c r="N34" s="31"/>
      <c r="O34" s="30"/>
      <c r="P34" s="30"/>
      <c r="Q34" s="30"/>
      <c r="R34" s="30"/>
      <c r="S34" s="31"/>
      <c r="T34" s="30"/>
      <c r="U34" s="30"/>
      <c r="V34" s="31">
        <f t="shared" si="0"/>
        <v>113540.84</v>
      </c>
    </row>
    <row r="35" spans="1:22" ht="15.75" thickBot="1" x14ac:dyDescent="0.3">
      <c r="A35" s="35" t="s">
        <v>37</v>
      </c>
      <c r="B35" s="36"/>
      <c r="C35" s="36"/>
      <c r="D35" s="34"/>
      <c r="E35" s="34"/>
      <c r="F35" s="34"/>
      <c r="G35" s="29"/>
      <c r="H35" s="29"/>
      <c r="I35" s="33"/>
      <c r="J35" s="31"/>
      <c r="K35" s="35" t="s">
        <v>37</v>
      </c>
      <c r="L35" s="26">
        <v>7574157.1499999994</v>
      </c>
      <c r="M35" s="26"/>
      <c r="N35" s="31"/>
      <c r="O35" s="30"/>
      <c r="P35" s="30"/>
      <c r="Q35" s="30"/>
      <c r="R35" s="30"/>
      <c r="S35" s="31"/>
      <c r="T35" s="30"/>
      <c r="U35" s="30"/>
      <c r="V35" s="31">
        <f t="shared" si="0"/>
        <v>7574157.1499999994</v>
      </c>
    </row>
    <row r="36" spans="1:22" ht="15.75" thickBot="1" x14ac:dyDescent="0.3">
      <c r="A36" s="35" t="s">
        <v>37</v>
      </c>
      <c r="B36" s="36"/>
      <c r="C36" s="36"/>
      <c r="D36" s="34"/>
      <c r="E36" s="34"/>
      <c r="F36" s="34"/>
      <c r="G36" s="29"/>
      <c r="H36" s="29"/>
      <c r="I36" s="33"/>
      <c r="J36" s="31"/>
      <c r="K36" s="35" t="s">
        <v>38</v>
      </c>
      <c r="L36" s="26">
        <v>1873281.91</v>
      </c>
      <c r="M36" s="26"/>
      <c r="N36" s="31"/>
      <c r="O36" s="30"/>
      <c r="P36" s="30"/>
      <c r="Q36" s="30"/>
      <c r="R36" s="30"/>
      <c r="S36" s="31"/>
      <c r="T36" s="30"/>
      <c r="U36" s="30"/>
      <c r="V36" s="31">
        <f t="shared" si="0"/>
        <v>1873281.91</v>
      </c>
    </row>
    <row r="37" spans="1:22" ht="15.75" thickBot="1" x14ac:dyDescent="0.3">
      <c r="A37" s="35" t="s">
        <v>38</v>
      </c>
      <c r="B37" s="36">
        <v>8931696.7200000007</v>
      </c>
      <c r="C37" s="36">
        <v>8931696.7200000007</v>
      </c>
      <c r="D37" s="34"/>
      <c r="E37" s="34"/>
      <c r="F37" s="34"/>
      <c r="G37" s="29">
        <v>3738948.99</v>
      </c>
      <c r="H37" s="29"/>
      <c r="I37" s="33"/>
      <c r="J37" s="31">
        <v>7058414.8099999996</v>
      </c>
      <c r="K37" s="35" t="s">
        <v>39</v>
      </c>
      <c r="L37" s="26">
        <v>3738948.99</v>
      </c>
      <c r="M37" s="26"/>
      <c r="N37" s="31"/>
      <c r="O37" s="30"/>
      <c r="P37" s="30"/>
      <c r="Q37" s="30"/>
      <c r="R37" s="30"/>
      <c r="S37" s="30"/>
      <c r="T37" s="30"/>
      <c r="U37" s="30"/>
      <c r="V37" s="31">
        <f t="shared" si="0"/>
        <v>3738948.99</v>
      </c>
    </row>
    <row r="38" spans="1:22" ht="15.75" thickBot="1" x14ac:dyDescent="0.3">
      <c r="A38" s="35" t="s">
        <v>39</v>
      </c>
      <c r="B38" s="36">
        <v>8931696.7200000007</v>
      </c>
      <c r="C38" s="36">
        <v>8931696.7200000007</v>
      </c>
      <c r="D38" s="34"/>
      <c r="E38" s="34"/>
      <c r="F38" s="33">
        <v>8253.4</v>
      </c>
      <c r="G38" s="29">
        <v>9602096.2699999996</v>
      </c>
      <c r="H38" s="31"/>
      <c r="I38" s="33">
        <v>8253.4</v>
      </c>
      <c r="J38" s="31">
        <v>2996911.54</v>
      </c>
      <c r="K38" s="35" t="s">
        <v>38</v>
      </c>
      <c r="L38" s="26">
        <v>2195836.19</v>
      </c>
      <c r="M38" s="26"/>
      <c r="N38" s="31"/>
      <c r="O38" s="30"/>
      <c r="P38" s="30"/>
      <c r="Q38" s="30"/>
      <c r="R38" s="30"/>
      <c r="S38" s="30"/>
      <c r="T38" s="30"/>
      <c r="U38" s="30"/>
      <c r="V38" s="31">
        <f t="shared" si="0"/>
        <v>2195836.19</v>
      </c>
    </row>
    <row r="39" spans="1:22" ht="15.75" thickBot="1" x14ac:dyDescent="0.3">
      <c r="A39" s="35" t="s">
        <v>39</v>
      </c>
      <c r="B39" s="36"/>
      <c r="C39" s="36"/>
      <c r="D39" s="34"/>
      <c r="E39" s="34"/>
      <c r="F39" s="33"/>
      <c r="G39" s="29"/>
      <c r="H39" s="31"/>
      <c r="I39" s="37"/>
      <c r="J39" s="31"/>
      <c r="K39" s="35" t="s">
        <v>39</v>
      </c>
      <c r="L39" s="26">
        <v>7406260.0800000001</v>
      </c>
      <c r="M39" s="26"/>
      <c r="N39" s="31">
        <v>8253.4</v>
      </c>
      <c r="O39" s="30"/>
      <c r="P39" s="30"/>
      <c r="Q39" s="30"/>
      <c r="R39" s="30"/>
      <c r="S39" s="30"/>
      <c r="T39" s="30"/>
      <c r="U39" s="30"/>
      <c r="V39" s="31">
        <f t="shared" si="0"/>
        <v>7414513.4800000004</v>
      </c>
    </row>
    <row r="40" spans="1:22" ht="15.75" thickBot="1" x14ac:dyDescent="0.3">
      <c r="A40" s="35" t="s">
        <v>40</v>
      </c>
      <c r="B40" s="36">
        <v>8931696.7200000007</v>
      </c>
      <c r="C40" s="36">
        <v>8931696.7200000007</v>
      </c>
      <c r="D40" s="34"/>
      <c r="E40" s="34"/>
      <c r="F40" s="34"/>
      <c r="G40" s="29">
        <v>7596099.71</v>
      </c>
      <c r="H40" s="31"/>
      <c r="I40" s="37"/>
      <c r="J40" s="31">
        <v>1275687.72</v>
      </c>
      <c r="K40" s="35" t="s">
        <v>40</v>
      </c>
      <c r="L40" s="26">
        <v>249748.92</v>
      </c>
      <c r="M40" s="26"/>
      <c r="N40" s="31"/>
      <c r="O40" s="30"/>
      <c r="P40" s="30"/>
      <c r="Q40" s="30"/>
      <c r="R40" s="30"/>
      <c r="S40" s="30"/>
      <c r="T40" s="30"/>
      <c r="U40" s="30"/>
      <c r="V40" s="31">
        <f t="shared" si="0"/>
        <v>249748.92</v>
      </c>
    </row>
    <row r="41" spans="1:22" ht="15.75" thickBot="1" x14ac:dyDescent="0.3">
      <c r="A41" s="35" t="s">
        <v>40</v>
      </c>
      <c r="B41" s="36"/>
      <c r="C41" s="36"/>
      <c r="D41" s="34"/>
      <c r="E41" s="34"/>
      <c r="F41" s="34"/>
      <c r="G41" s="29"/>
      <c r="H41" s="31"/>
      <c r="I41" s="37"/>
      <c r="J41" s="31"/>
      <c r="K41" s="35" t="s">
        <v>41</v>
      </c>
      <c r="L41" s="26">
        <v>7346350.79</v>
      </c>
      <c r="M41" s="26"/>
      <c r="N41" s="31"/>
      <c r="O41" s="30"/>
      <c r="P41" s="30"/>
      <c r="Q41" s="30"/>
      <c r="R41" s="30"/>
      <c r="S41" s="30"/>
      <c r="T41" s="30"/>
      <c r="U41" s="30"/>
      <c r="V41" s="31">
        <f t="shared" si="0"/>
        <v>7346350.79</v>
      </c>
    </row>
    <row r="42" spans="1:22" ht="15.75" thickBot="1" x14ac:dyDescent="0.3">
      <c r="A42" s="35" t="s">
        <v>41</v>
      </c>
      <c r="B42" s="36">
        <v>8931696.7200000007</v>
      </c>
      <c r="C42" s="36">
        <v>8931696.7200000007</v>
      </c>
      <c r="D42" s="34"/>
      <c r="E42" s="34"/>
      <c r="F42" s="31"/>
      <c r="G42" s="29">
        <v>295754.81</v>
      </c>
      <c r="H42" s="31"/>
      <c r="I42" s="37"/>
      <c r="J42" s="31">
        <v>1289591.1200000001</v>
      </c>
      <c r="K42" s="35" t="s">
        <v>41</v>
      </c>
      <c r="L42" s="26">
        <v>295754.81</v>
      </c>
      <c r="M42" s="26"/>
      <c r="N42" s="31"/>
      <c r="O42" s="30"/>
      <c r="P42" s="30"/>
      <c r="Q42" s="30"/>
      <c r="R42" s="30"/>
      <c r="S42" s="30"/>
      <c r="T42" s="30"/>
      <c r="U42" s="30"/>
      <c r="V42" s="31">
        <f t="shared" si="0"/>
        <v>295754.81</v>
      </c>
    </row>
    <row r="43" spans="1:22" ht="15.75" thickBot="1" x14ac:dyDescent="0.3">
      <c r="A43" s="38"/>
      <c r="B43" s="39">
        <f t="shared" ref="B43:J43" si="1">SUM(B22:B42)</f>
        <v>104612541.456</v>
      </c>
      <c r="C43" s="39">
        <f t="shared" si="1"/>
        <v>104612541.456</v>
      </c>
      <c r="D43" s="39">
        <f t="shared" si="1"/>
        <v>79931207.269999996</v>
      </c>
      <c r="E43" s="39">
        <f t="shared" si="1"/>
        <v>0</v>
      </c>
      <c r="F43" s="39">
        <f t="shared" si="1"/>
        <v>8253.4</v>
      </c>
      <c r="G43" s="39">
        <f t="shared" si="1"/>
        <v>79931207.269999996</v>
      </c>
      <c r="H43" s="39">
        <f t="shared" si="1"/>
        <v>0</v>
      </c>
      <c r="I43" s="39">
        <f t="shared" si="1"/>
        <v>8253.4</v>
      </c>
      <c r="J43" s="39">
        <f t="shared" si="1"/>
        <v>24681551.489999998</v>
      </c>
      <c r="K43" s="39"/>
      <c r="L43" s="39">
        <f t="shared" ref="L43:V43" si="2">SUM(L22:L42)</f>
        <v>79931207.270000011</v>
      </c>
      <c r="M43" s="39">
        <f t="shared" si="2"/>
        <v>0</v>
      </c>
      <c r="N43" s="39">
        <f t="shared" si="2"/>
        <v>8253.4</v>
      </c>
      <c r="O43" s="39">
        <f t="shared" si="2"/>
        <v>0</v>
      </c>
      <c r="P43" s="39">
        <f t="shared" si="2"/>
        <v>0</v>
      </c>
      <c r="Q43" s="39">
        <f t="shared" si="2"/>
        <v>0</v>
      </c>
      <c r="R43" s="39">
        <f t="shared" si="2"/>
        <v>0</v>
      </c>
      <c r="S43" s="39">
        <f t="shared" si="2"/>
        <v>0</v>
      </c>
      <c r="T43" s="39">
        <f t="shared" si="2"/>
        <v>4006133.25</v>
      </c>
      <c r="U43" s="39">
        <f t="shared" si="2"/>
        <v>0</v>
      </c>
      <c r="V43" s="39">
        <f t="shared" si="2"/>
        <v>83945593.920000017</v>
      </c>
    </row>
    <row r="44" spans="1:22" x14ac:dyDescent="0.25">
      <c r="A44" s="40"/>
      <c r="B44" s="40"/>
      <c r="C44" s="41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</row>
    <row r="45" spans="1:22" ht="44.25" customHeight="1" x14ac:dyDescent="0.25">
      <c r="A45" s="42" t="s">
        <v>42</v>
      </c>
      <c r="B45" s="42"/>
      <c r="C45" s="42"/>
      <c r="D45" s="42"/>
      <c r="E45" s="42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</row>
    <row r="46" spans="1:22" ht="15" customHeight="1" x14ac:dyDescent="0.25">
      <c r="A46" s="43" t="s">
        <v>43</v>
      </c>
      <c r="B46" s="43"/>
      <c r="C46" s="43"/>
      <c r="D46" s="43"/>
      <c r="E46" s="43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</row>
    <row r="47" spans="1:22" x14ac:dyDescent="0.25">
      <c r="A47" s="43"/>
      <c r="B47" s="43"/>
      <c r="C47" s="43"/>
      <c r="D47" s="43"/>
      <c r="E47" s="43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</row>
    <row r="48" spans="1:22" ht="33" customHeight="1" x14ac:dyDescent="0.25">
      <c r="A48" s="44" t="s">
        <v>44</v>
      </c>
      <c r="B48" s="44"/>
      <c r="C48" s="44"/>
      <c r="D48" s="44"/>
      <c r="E48" s="44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</row>
    <row r="49" spans="1:22" ht="15.75" customHeight="1" x14ac:dyDescent="0.25">
      <c r="A49" s="44" t="s">
        <v>45</v>
      </c>
      <c r="B49" s="44"/>
      <c r="C49" s="44"/>
      <c r="D49" s="44"/>
      <c r="E49" s="44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</row>
    <row r="50" spans="1:22" ht="15.75" customHeight="1" x14ac:dyDescent="0.25">
      <c r="A50" s="44" t="s">
        <v>46</v>
      </c>
      <c r="B50" s="44"/>
      <c r="C50" s="44"/>
      <c r="D50" s="44"/>
      <c r="E50" s="44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</row>
    <row r="51" spans="1:22" ht="15.75" customHeight="1" x14ac:dyDescent="0.25">
      <c r="A51" s="44" t="s">
        <v>47</v>
      </c>
      <c r="B51" s="44"/>
      <c r="C51" s="44"/>
      <c r="D51" s="44"/>
      <c r="E51" s="44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</row>
    <row r="52" spans="1:22" ht="15" customHeight="1" x14ac:dyDescent="0.25">
      <c r="A52" s="44" t="s">
        <v>48</v>
      </c>
      <c r="B52" s="44"/>
      <c r="C52" s="44"/>
      <c r="D52" s="44"/>
      <c r="E52" s="44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</row>
    <row r="53" spans="1:22" x14ac:dyDescent="0.25">
      <c r="A53" s="40"/>
      <c r="B53" s="40"/>
      <c r="C53" s="41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</row>
    <row r="54" spans="1:22" ht="15.75" customHeight="1" x14ac:dyDescent="0.25">
      <c r="A54" s="42" t="s">
        <v>49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</row>
    <row r="55" spans="1:22" ht="38.25" customHeight="1" x14ac:dyDescent="0.25">
      <c r="A55" s="43" t="s">
        <v>43</v>
      </c>
      <c r="B55" s="43"/>
      <c r="C55" s="43"/>
      <c r="D55" s="43"/>
      <c r="E55" s="43"/>
      <c r="F55" s="45" t="s">
        <v>50</v>
      </c>
      <c r="G55" s="45" t="s">
        <v>51</v>
      </c>
      <c r="H55" s="45" t="s">
        <v>52</v>
      </c>
      <c r="I55" s="45" t="s">
        <v>53</v>
      </c>
      <c r="J55" s="45" t="s">
        <v>54</v>
      </c>
      <c r="K55" s="45" t="s">
        <v>55</v>
      </c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</row>
    <row r="56" spans="1:22" ht="38.25" x14ac:dyDescent="0.25">
      <c r="A56" s="44" t="s">
        <v>56</v>
      </c>
      <c r="B56" s="44"/>
      <c r="C56" s="44"/>
      <c r="D56" s="44"/>
      <c r="E56" s="44"/>
      <c r="F56" s="46">
        <v>1623482.32</v>
      </c>
      <c r="G56" s="47" t="s">
        <v>57</v>
      </c>
      <c r="H56" s="48">
        <v>201800010008207</v>
      </c>
      <c r="I56" s="47" t="s">
        <v>58</v>
      </c>
      <c r="J56" s="47" t="s">
        <v>30</v>
      </c>
      <c r="K56" s="49" t="s">
        <v>59</v>
      </c>
      <c r="L56" s="40"/>
      <c r="M56" s="40"/>
      <c r="N56" s="40"/>
      <c r="O56" s="40"/>
      <c r="P56" s="50"/>
      <c r="Q56" s="40"/>
      <c r="R56" s="40"/>
      <c r="S56" s="40"/>
      <c r="T56" s="40"/>
      <c r="U56" s="40"/>
      <c r="V56" s="40"/>
    </row>
    <row r="57" spans="1:22" ht="38.25" x14ac:dyDescent="0.25">
      <c r="A57" s="44" t="s">
        <v>56</v>
      </c>
      <c r="B57" s="44"/>
      <c r="C57" s="44"/>
      <c r="D57" s="44"/>
      <c r="E57" s="44"/>
      <c r="F57" s="46">
        <v>1465527.35</v>
      </c>
      <c r="G57" s="47" t="s">
        <v>57</v>
      </c>
      <c r="H57" s="48">
        <v>201800010008207</v>
      </c>
      <c r="I57" s="47" t="s">
        <v>30</v>
      </c>
      <c r="J57" s="47" t="s">
        <v>31</v>
      </c>
      <c r="K57" s="49" t="s">
        <v>59</v>
      </c>
      <c r="L57" s="40"/>
      <c r="M57" s="40"/>
      <c r="N57" s="40"/>
      <c r="O57" s="40"/>
      <c r="P57" s="50"/>
      <c r="Q57" s="40"/>
      <c r="R57" s="40"/>
      <c r="S57" s="40"/>
      <c r="T57" s="40"/>
      <c r="U57" s="40"/>
      <c r="V57" s="40"/>
    </row>
    <row r="58" spans="1:22" ht="38.25" x14ac:dyDescent="0.25">
      <c r="A58" s="44" t="s">
        <v>56</v>
      </c>
      <c r="B58" s="44"/>
      <c r="C58" s="44"/>
      <c r="D58" s="44"/>
      <c r="E58" s="44"/>
      <c r="F58" s="46">
        <v>1465527.35</v>
      </c>
      <c r="G58" s="47" t="s">
        <v>57</v>
      </c>
      <c r="H58" s="48">
        <v>201800010008207</v>
      </c>
      <c r="I58" s="47" t="s">
        <v>31</v>
      </c>
      <c r="J58" s="47" t="s">
        <v>32</v>
      </c>
      <c r="K58" s="49" t="s">
        <v>59</v>
      </c>
      <c r="L58" s="40"/>
      <c r="M58" s="40"/>
      <c r="N58" s="40"/>
      <c r="O58" s="40"/>
      <c r="P58" s="50"/>
      <c r="Q58" s="40"/>
      <c r="R58" s="40"/>
      <c r="S58" s="40"/>
      <c r="T58" s="40"/>
      <c r="U58" s="40"/>
      <c r="V58" s="40"/>
    </row>
    <row r="59" spans="1:22" ht="38.25" x14ac:dyDescent="0.25">
      <c r="A59" s="44" t="s">
        <v>56</v>
      </c>
      <c r="B59" s="44"/>
      <c r="C59" s="44"/>
      <c r="D59" s="44"/>
      <c r="E59" s="44"/>
      <c r="F59" s="51">
        <v>96229.54</v>
      </c>
      <c r="G59" s="47" t="s">
        <v>57</v>
      </c>
      <c r="H59" s="48">
        <v>201800010008207</v>
      </c>
      <c r="I59" s="47" t="s">
        <v>30</v>
      </c>
      <c r="J59" s="47" t="s">
        <v>32</v>
      </c>
      <c r="K59" s="49" t="s">
        <v>59</v>
      </c>
      <c r="L59" s="40"/>
      <c r="M59" s="40"/>
      <c r="N59" s="40"/>
      <c r="O59" s="40"/>
      <c r="P59" s="50"/>
      <c r="Q59" s="40"/>
      <c r="R59" s="40"/>
      <c r="S59" s="40"/>
      <c r="T59" s="40"/>
      <c r="U59" s="40"/>
      <c r="V59" s="40"/>
    </row>
    <row r="60" spans="1:22" ht="38.25" x14ac:dyDescent="0.25">
      <c r="A60" s="44" t="s">
        <v>56</v>
      </c>
      <c r="B60" s="44"/>
      <c r="C60" s="44"/>
      <c r="D60" s="44"/>
      <c r="E60" s="44"/>
      <c r="F60" s="46">
        <v>1465527.35</v>
      </c>
      <c r="G60" s="47" t="s">
        <v>57</v>
      </c>
      <c r="H60" s="48">
        <v>201800010008207</v>
      </c>
      <c r="I60" s="47" t="s">
        <v>32</v>
      </c>
      <c r="J60" s="47" t="s">
        <v>33</v>
      </c>
      <c r="K60" s="49" t="s">
        <v>59</v>
      </c>
      <c r="L60" s="40"/>
      <c r="M60" s="40"/>
      <c r="N60" s="40"/>
      <c r="O60" s="40"/>
      <c r="P60" s="50"/>
      <c r="Q60" s="40"/>
      <c r="R60" s="40"/>
      <c r="S60" s="40"/>
      <c r="T60" s="40"/>
      <c r="U60" s="40"/>
      <c r="V60" s="40"/>
    </row>
    <row r="61" spans="1:22" ht="38.25" x14ac:dyDescent="0.25">
      <c r="A61" s="44" t="s">
        <v>56</v>
      </c>
      <c r="B61" s="44"/>
      <c r="C61" s="44"/>
      <c r="D61" s="44"/>
      <c r="E61" s="44"/>
      <c r="F61" s="51">
        <v>119367.7</v>
      </c>
      <c r="G61" s="47" t="s">
        <v>57</v>
      </c>
      <c r="H61" s="48">
        <v>201800010008207</v>
      </c>
      <c r="I61" s="47" t="s">
        <v>31</v>
      </c>
      <c r="J61" s="47" t="s">
        <v>33</v>
      </c>
      <c r="K61" s="49" t="s">
        <v>59</v>
      </c>
      <c r="L61" s="40"/>
      <c r="M61" s="40"/>
      <c r="N61" s="40"/>
      <c r="O61" s="40"/>
      <c r="P61" s="50"/>
      <c r="Q61" s="40"/>
      <c r="R61" s="40"/>
      <c r="S61" s="40"/>
      <c r="T61" s="40"/>
      <c r="U61" s="40"/>
      <c r="V61" s="40"/>
    </row>
    <row r="62" spans="1:22" ht="38.25" x14ac:dyDescent="0.25">
      <c r="A62" s="44" t="s">
        <v>56</v>
      </c>
      <c r="B62" s="44"/>
      <c r="C62" s="44"/>
      <c r="D62" s="44"/>
      <c r="E62" s="44"/>
      <c r="F62" s="46">
        <v>1411585.54</v>
      </c>
      <c r="G62" s="47" t="s">
        <v>57</v>
      </c>
      <c r="H62" s="48">
        <v>201800010008207</v>
      </c>
      <c r="I62" s="47" t="s">
        <v>33</v>
      </c>
      <c r="J62" s="47" t="s">
        <v>34</v>
      </c>
      <c r="K62" s="49" t="s">
        <v>59</v>
      </c>
      <c r="L62" s="40"/>
      <c r="M62" s="40"/>
      <c r="N62" s="40"/>
      <c r="O62" s="40"/>
      <c r="P62" s="50"/>
      <c r="Q62" s="40"/>
      <c r="R62" s="40"/>
      <c r="S62" s="40"/>
      <c r="T62" s="40"/>
      <c r="U62" s="40"/>
      <c r="V62" s="40"/>
    </row>
    <row r="63" spans="1:22" ht="38.25" x14ac:dyDescent="0.25">
      <c r="A63" s="44" t="s">
        <v>56</v>
      </c>
      <c r="B63" s="44"/>
      <c r="C63" s="44"/>
      <c r="D63" s="44"/>
      <c r="E63" s="44"/>
      <c r="F63" s="51">
        <v>41766.25</v>
      </c>
      <c r="G63" s="47" t="s">
        <v>57</v>
      </c>
      <c r="H63" s="48">
        <v>201800010008207</v>
      </c>
      <c r="I63" s="47" t="s">
        <v>32</v>
      </c>
      <c r="J63" s="47" t="s">
        <v>34</v>
      </c>
      <c r="K63" s="49" t="s">
        <v>59</v>
      </c>
      <c r="L63" s="40"/>
      <c r="M63" s="40"/>
      <c r="N63" s="40"/>
      <c r="O63" s="40"/>
      <c r="P63" s="50"/>
      <c r="Q63" s="40"/>
      <c r="R63" s="40"/>
      <c r="S63" s="40"/>
      <c r="T63" s="40"/>
      <c r="U63" s="40"/>
      <c r="V63" s="40"/>
    </row>
    <row r="64" spans="1:22" ht="38.25" x14ac:dyDescent="0.25">
      <c r="A64" s="44" t="s">
        <v>56</v>
      </c>
      <c r="B64" s="44"/>
      <c r="C64" s="44"/>
      <c r="D64" s="44"/>
      <c r="E64" s="44"/>
      <c r="F64" s="46">
        <v>1444295.47</v>
      </c>
      <c r="G64" s="47" t="s">
        <v>57</v>
      </c>
      <c r="H64" s="48">
        <v>201800010008207</v>
      </c>
      <c r="I64" s="47" t="s">
        <v>34</v>
      </c>
      <c r="J64" s="47" t="s">
        <v>35</v>
      </c>
      <c r="K64" s="49" t="s">
        <v>59</v>
      </c>
      <c r="L64" s="40"/>
      <c r="M64" s="40"/>
      <c r="N64" s="40"/>
      <c r="O64" s="40"/>
      <c r="P64" s="50"/>
      <c r="Q64" s="40"/>
      <c r="R64" s="40"/>
      <c r="S64" s="40"/>
      <c r="T64" s="40"/>
      <c r="U64" s="40"/>
      <c r="V64" s="40"/>
    </row>
    <row r="65" spans="1:22" ht="38.25" x14ac:dyDescent="0.25">
      <c r="A65" s="44" t="s">
        <v>56</v>
      </c>
      <c r="B65" s="44"/>
      <c r="C65" s="44"/>
      <c r="D65" s="44"/>
      <c r="E65" s="44"/>
      <c r="F65" s="46">
        <v>1351986.51</v>
      </c>
      <c r="G65" s="47" t="s">
        <v>57</v>
      </c>
      <c r="H65" s="48">
        <v>201800010008207</v>
      </c>
      <c r="I65" s="47" t="s">
        <v>35</v>
      </c>
      <c r="J65" s="47" t="s">
        <v>36</v>
      </c>
      <c r="K65" s="49" t="s">
        <v>59</v>
      </c>
      <c r="L65" s="40"/>
      <c r="M65" s="40"/>
      <c r="N65" s="40"/>
      <c r="O65" s="40"/>
      <c r="P65" s="50"/>
      <c r="Q65" s="40"/>
      <c r="R65" s="40"/>
      <c r="S65" s="40"/>
      <c r="T65" s="40"/>
      <c r="U65" s="40"/>
      <c r="V65" s="40"/>
    </row>
    <row r="66" spans="1:22" ht="38.25" x14ac:dyDescent="0.25">
      <c r="A66" s="44" t="s">
        <v>56</v>
      </c>
      <c r="B66" s="44"/>
      <c r="C66" s="44"/>
      <c r="D66" s="44"/>
      <c r="E66" s="44"/>
      <c r="F66" s="46">
        <v>1325467.05</v>
      </c>
      <c r="G66" s="47" t="s">
        <v>57</v>
      </c>
      <c r="H66" s="48">
        <v>201800010008207</v>
      </c>
      <c r="I66" s="47" t="s">
        <v>36</v>
      </c>
      <c r="J66" s="47" t="s">
        <v>37</v>
      </c>
      <c r="K66" s="49" t="s">
        <v>59</v>
      </c>
      <c r="L66" s="40"/>
      <c r="M66" s="40"/>
      <c r="N66" s="40"/>
      <c r="O66" s="40"/>
      <c r="P66" s="50"/>
      <c r="Q66" s="40"/>
      <c r="R66" s="40"/>
      <c r="S66" s="40"/>
      <c r="T66" s="40"/>
      <c r="U66" s="40"/>
      <c r="V66" s="40"/>
    </row>
    <row r="67" spans="1:22" ht="38.25" x14ac:dyDescent="0.25">
      <c r="A67" s="44" t="s">
        <v>56</v>
      </c>
      <c r="B67" s="44"/>
      <c r="C67" s="44"/>
      <c r="D67" s="44"/>
      <c r="E67" s="44"/>
      <c r="F67" s="46">
        <v>1351978.72</v>
      </c>
      <c r="G67" s="47" t="s">
        <v>57</v>
      </c>
      <c r="H67" s="48">
        <v>201800010008207</v>
      </c>
      <c r="I67" s="47" t="s">
        <v>37</v>
      </c>
      <c r="J67" s="47" t="s">
        <v>38</v>
      </c>
      <c r="K67" s="49" t="s">
        <v>59</v>
      </c>
      <c r="L67" s="40"/>
      <c r="M67" s="40"/>
      <c r="N67" s="40"/>
      <c r="O67" s="40"/>
      <c r="P67" s="50"/>
      <c r="Q67" s="40"/>
      <c r="R67" s="40"/>
      <c r="S67" s="40"/>
      <c r="T67" s="40"/>
      <c r="U67" s="40"/>
      <c r="V67" s="40"/>
    </row>
    <row r="68" spans="1:22" ht="38.25" x14ac:dyDescent="0.25">
      <c r="A68" s="44" t="s">
        <v>56</v>
      </c>
      <c r="B68" s="44"/>
      <c r="C68" s="44"/>
      <c r="D68" s="44"/>
      <c r="E68" s="44"/>
      <c r="F68" s="46">
        <v>1291397.22</v>
      </c>
      <c r="G68" s="47" t="s">
        <v>57</v>
      </c>
      <c r="H68" s="48">
        <v>201800010008207</v>
      </c>
      <c r="I68" s="47" t="s">
        <v>38</v>
      </c>
      <c r="J68" s="52">
        <v>43739</v>
      </c>
      <c r="K68" s="49" t="s">
        <v>59</v>
      </c>
      <c r="L68" s="40"/>
      <c r="M68" s="40"/>
      <c r="N68" s="40"/>
      <c r="O68" s="40"/>
      <c r="P68" s="50"/>
      <c r="Q68" s="40"/>
      <c r="R68" s="40"/>
      <c r="S68" s="40"/>
      <c r="T68" s="40"/>
      <c r="U68" s="40"/>
      <c r="V68" s="40"/>
    </row>
    <row r="69" spans="1:22" ht="38.25" x14ac:dyDescent="0.25">
      <c r="A69" s="44" t="s">
        <v>56</v>
      </c>
      <c r="B69" s="44"/>
      <c r="C69" s="44"/>
      <c r="D69" s="44"/>
      <c r="E69" s="44"/>
      <c r="F69" s="46">
        <v>1215778.43</v>
      </c>
      <c r="G69" s="47" t="s">
        <v>57</v>
      </c>
      <c r="H69" s="48">
        <v>201800010008207</v>
      </c>
      <c r="I69" s="52">
        <v>43739</v>
      </c>
      <c r="J69" s="47" t="s">
        <v>40</v>
      </c>
      <c r="K69" s="49" t="s">
        <v>59</v>
      </c>
      <c r="L69" s="40"/>
      <c r="M69" s="40"/>
      <c r="N69" s="40"/>
      <c r="O69" s="40"/>
      <c r="P69" s="50"/>
      <c r="Q69" s="40"/>
      <c r="R69" s="40"/>
      <c r="S69" s="40"/>
      <c r="T69" s="40"/>
      <c r="U69" s="40"/>
      <c r="V69" s="40"/>
    </row>
    <row r="70" spans="1:22" ht="38.25" x14ac:dyDescent="0.25">
      <c r="A70" s="44" t="s">
        <v>56</v>
      </c>
      <c r="B70" s="44"/>
      <c r="C70" s="44"/>
      <c r="D70" s="44"/>
      <c r="E70" s="44"/>
      <c r="F70" s="46">
        <v>1159387.5900000001</v>
      </c>
      <c r="G70" s="47" t="s">
        <v>57</v>
      </c>
      <c r="H70" s="48">
        <v>201800010008207</v>
      </c>
      <c r="I70" s="47" t="s">
        <v>40</v>
      </c>
      <c r="J70" s="47" t="s">
        <v>41</v>
      </c>
      <c r="K70" s="49" t="s">
        <v>59</v>
      </c>
      <c r="L70" s="40"/>
      <c r="M70" s="40"/>
      <c r="N70" s="40"/>
      <c r="O70" s="40"/>
      <c r="P70" s="50"/>
      <c r="Q70" s="40"/>
      <c r="R70" s="40"/>
      <c r="S70" s="40"/>
      <c r="T70" s="40"/>
      <c r="U70" s="40"/>
      <c r="V70" s="40"/>
    </row>
    <row r="71" spans="1:22" x14ac:dyDescent="0.25">
      <c r="A71" s="44" t="s">
        <v>60</v>
      </c>
      <c r="B71" s="44"/>
      <c r="C71" s="44"/>
      <c r="D71" s="44"/>
      <c r="E71" s="44"/>
      <c r="F71" s="49"/>
      <c r="G71" s="49"/>
      <c r="H71" s="49"/>
      <c r="I71" s="53"/>
      <c r="J71" s="53"/>
      <c r="K71" s="47"/>
      <c r="L71" s="40"/>
      <c r="M71" s="40"/>
      <c r="N71" s="40"/>
      <c r="O71" s="40"/>
      <c r="P71" s="50"/>
      <c r="Q71" s="40"/>
      <c r="R71" s="40"/>
      <c r="S71" s="40"/>
      <c r="T71" s="40"/>
      <c r="U71" s="40"/>
      <c r="V71" s="40"/>
    </row>
    <row r="72" spans="1:22" ht="38.25" x14ac:dyDescent="0.25">
      <c r="A72" s="44" t="s">
        <v>61</v>
      </c>
      <c r="B72" s="44"/>
      <c r="C72" s="44"/>
      <c r="D72" s="44"/>
      <c r="E72" s="44"/>
      <c r="F72" s="54">
        <v>746.79</v>
      </c>
      <c r="G72" s="47" t="s">
        <v>62</v>
      </c>
      <c r="H72" s="48">
        <v>201800010008207</v>
      </c>
      <c r="I72" s="52">
        <v>43374</v>
      </c>
      <c r="J72" s="47" t="s">
        <v>30</v>
      </c>
      <c r="K72" s="47" t="s">
        <v>63</v>
      </c>
      <c r="L72" s="40"/>
      <c r="M72" s="40"/>
      <c r="N72" s="40"/>
      <c r="O72" s="40"/>
      <c r="P72" s="50"/>
      <c r="Q72" s="40"/>
      <c r="R72" s="40"/>
      <c r="S72" s="40"/>
      <c r="T72" s="40"/>
      <c r="U72" s="40"/>
      <c r="V72" s="40"/>
    </row>
    <row r="73" spans="1:22" ht="38.25" x14ac:dyDescent="0.25">
      <c r="A73" s="44" t="s">
        <v>61</v>
      </c>
      <c r="B73" s="44"/>
      <c r="C73" s="44"/>
      <c r="D73" s="44"/>
      <c r="E73" s="44"/>
      <c r="F73" s="54">
        <v>29129.88</v>
      </c>
      <c r="G73" s="47" t="s">
        <v>62</v>
      </c>
      <c r="H73" s="48">
        <v>201800010008207</v>
      </c>
      <c r="I73" s="47" t="s">
        <v>64</v>
      </c>
      <c r="J73" s="47" t="s">
        <v>30</v>
      </c>
      <c r="K73" s="47" t="s">
        <v>63</v>
      </c>
      <c r="L73" s="40"/>
      <c r="M73" s="40"/>
      <c r="N73" s="40"/>
      <c r="O73" s="40"/>
      <c r="P73" s="50"/>
      <c r="Q73" s="40"/>
      <c r="R73" s="40"/>
      <c r="S73" s="40"/>
      <c r="T73" s="40"/>
      <c r="U73" s="40"/>
      <c r="V73" s="40"/>
    </row>
    <row r="74" spans="1:22" ht="38.25" x14ac:dyDescent="0.25">
      <c r="A74" s="44" t="s">
        <v>61</v>
      </c>
      <c r="B74" s="44"/>
      <c r="C74" s="44"/>
      <c r="D74" s="44"/>
      <c r="E74" s="44"/>
      <c r="F74" s="54">
        <v>649.27</v>
      </c>
      <c r="G74" s="47" t="s">
        <v>62</v>
      </c>
      <c r="H74" s="48">
        <v>201800010008207</v>
      </c>
      <c r="I74" s="47" t="s">
        <v>58</v>
      </c>
      <c r="J74" s="47" t="s">
        <v>30</v>
      </c>
      <c r="K74" s="47" t="s">
        <v>63</v>
      </c>
      <c r="L74" s="40"/>
      <c r="M74" s="40"/>
      <c r="N74" s="40"/>
      <c r="O74" s="40"/>
      <c r="P74" s="50"/>
      <c r="Q74" s="40"/>
      <c r="R74" s="40"/>
      <c r="S74" s="40"/>
      <c r="T74" s="40"/>
      <c r="U74" s="40"/>
      <c r="V74" s="40"/>
    </row>
    <row r="75" spans="1:22" ht="38.25" x14ac:dyDescent="0.25">
      <c r="A75" s="44" t="s">
        <v>61</v>
      </c>
      <c r="B75" s="44"/>
      <c r="C75" s="44"/>
      <c r="D75" s="44"/>
      <c r="E75" s="44"/>
      <c r="F75" s="54">
        <f>24107.81+6453.96</f>
        <v>30561.77</v>
      </c>
      <c r="G75" s="47" t="s">
        <v>62</v>
      </c>
      <c r="H75" s="48">
        <v>201800010008207</v>
      </c>
      <c r="I75" s="47" t="s">
        <v>30</v>
      </c>
      <c r="J75" s="47" t="s">
        <v>32</v>
      </c>
      <c r="K75" s="47" t="s">
        <v>63</v>
      </c>
      <c r="L75" s="40"/>
      <c r="M75" s="40"/>
      <c r="N75" s="40"/>
      <c r="O75" s="40"/>
      <c r="P75" s="50"/>
      <c r="Q75" s="40"/>
      <c r="R75" s="40"/>
      <c r="S75" s="40"/>
      <c r="T75" s="40"/>
      <c r="U75" s="40"/>
      <c r="V75" s="40"/>
    </row>
    <row r="76" spans="1:22" ht="38.25" x14ac:dyDescent="0.25">
      <c r="A76" s="44" t="s">
        <v>61</v>
      </c>
      <c r="B76" s="44"/>
      <c r="C76" s="44"/>
      <c r="D76" s="44"/>
      <c r="E76" s="44"/>
      <c r="F76" s="54">
        <f>22695.09+5665.88</f>
        <v>28360.97</v>
      </c>
      <c r="G76" s="47" t="s">
        <v>62</v>
      </c>
      <c r="H76" s="48">
        <v>201800010008207</v>
      </c>
      <c r="I76" s="47" t="s">
        <v>31</v>
      </c>
      <c r="J76" s="47" t="s">
        <v>33</v>
      </c>
      <c r="K76" s="47" t="s">
        <v>63</v>
      </c>
      <c r="L76" s="40"/>
      <c r="M76" s="40"/>
      <c r="N76" s="40"/>
      <c r="O76" s="40"/>
      <c r="P76" s="50"/>
      <c r="Q76" s="40"/>
      <c r="R76" s="40"/>
      <c r="S76" s="40"/>
      <c r="T76" s="40"/>
      <c r="U76" s="40"/>
      <c r="V76" s="40"/>
    </row>
    <row r="77" spans="1:22" ht="38.25" x14ac:dyDescent="0.25">
      <c r="A77" s="44" t="s">
        <v>61</v>
      </c>
      <c r="B77" s="44"/>
      <c r="C77" s="44"/>
      <c r="D77" s="44"/>
      <c r="E77" s="44"/>
      <c r="F77" s="54">
        <f>20741.9+5550.58</f>
        <v>26292.480000000003</v>
      </c>
      <c r="G77" s="47" t="s">
        <v>62</v>
      </c>
      <c r="H77" s="48">
        <v>201800010008207</v>
      </c>
      <c r="I77" s="47" t="s">
        <v>32</v>
      </c>
      <c r="J77" s="47" t="s">
        <v>34</v>
      </c>
      <c r="K77" s="47" t="s">
        <v>63</v>
      </c>
      <c r="L77" s="40"/>
      <c r="M77" s="40"/>
      <c r="N77" s="40"/>
      <c r="O77" s="40"/>
      <c r="P77" s="50"/>
      <c r="Q77" s="40"/>
      <c r="R77" s="40"/>
      <c r="S77" s="40"/>
      <c r="T77" s="40"/>
      <c r="U77" s="40"/>
      <c r="V77" s="40"/>
    </row>
    <row r="78" spans="1:22" ht="38.25" x14ac:dyDescent="0.25">
      <c r="A78" s="44" t="s">
        <v>61</v>
      </c>
      <c r="B78" s="44"/>
      <c r="C78" s="44"/>
      <c r="D78" s="44"/>
      <c r="E78" s="44"/>
      <c r="F78" s="54">
        <f>21189.23+5154.37</f>
        <v>26343.599999999999</v>
      </c>
      <c r="G78" s="47" t="s">
        <v>62</v>
      </c>
      <c r="H78" s="48">
        <v>201800010008207</v>
      </c>
      <c r="I78" s="47" t="s">
        <v>33</v>
      </c>
      <c r="J78" s="47" t="s">
        <v>35</v>
      </c>
      <c r="K78" s="47" t="s">
        <v>63</v>
      </c>
      <c r="L78" s="40"/>
      <c r="M78" s="40"/>
      <c r="N78" s="40"/>
      <c r="O78" s="40"/>
      <c r="P78" s="50"/>
      <c r="Q78" s="40"/>
      <c r="R78" s="40"/>
      <c r="S78" s="40"/>
      <c r="T78" s="40"/>
      <c r="U78" s="40"/>
      <c r="V78" s="40"/>
    </row>
    <row r="79" spans="1:22" ht="38.25" x14ac:dyDescent="0.25">
      <c r="A79" s="44" t="s">
        <v>61</v>
      </c>
      <c r="B79" s="44"/>
      <c r="C79" s="44"/>
      <c r="D79" s="44"/>
      <c r="E79" s="44"/>
      <c r="F79" s="54">
        <f>20756.93+5422.38</f>
        <v>26179.31</v>
      </c>
      <c r="G79" s="47" t="s">
        <v>62</v>
      </c>
      <c r="H79" s="48">
        <v>201800010008207</v>
      </c>
      <c r="I79" s="47" t="s">
        <v>34</v>
      </c>
      <c r="J79" s="47" t="s">
        <v>36</v>
      </c>
      <c r="K79" s="47" t="s">
        <v>63</v>
      </c>
      <c r="L79" s="40"/>
      <c r="M79" s="40"/>
      <c r="N79" s="40"/>
      <c r="O79" s="40"/>
      <c r="P79" s="50"/>
      <c r="Q79" s="40"/>
      <c r="R79" s="40"/>
      <c r="S79" s="40"/>
      <c r="T79" s="40"/>
      <c r="U79" s="40"/>
      <c r="V79" s="40"/>
    </row>
    <row r="80" spans="1:22" ht="38.25" x14ac:dyDescent="0.25">
      <c r="A80" s="44" t="s">
        <v>61</v>
      </c>
      <c r="B80" s="44"/>
      <c r="C80" s="44"/>
      <c r="D80" s="44"/>
      <c r="E80" s="44"/>
      <c r="F80" s="54">
        <f>20667.06+4614.3</f>
        <v>25281.360000000001</v>
      </c>
      <c r="G80" s="47" t="s">
        <v>62</v>
      </c>
      <c r="H80" s="48">
        <v>201800010008207</v>
      </c>
      <c r="I80" s="47" t="s">
        <v>35</v>
      </c>
      <c r="J80" s="47" t="s">
        <v>37</v>
      </c>
      <c r="K80" s="47" t="s">
        <v>63</v>
      </c>
      <c r="L80" s="40"/>
      <c r="M80" s="40"/>
      <c r="N80" s="40"/>
      <c r="O80" s="40"/>
      <c r="P80" s="50"/>
      <c r="Q80" s="40"/>
      <c r="R80" s="40"/>
      <c r="S80" s="40"/>
      <c r="T80" s="40"/>
      <c r="U80" s="40"/>
      <c r="V80" s="40"/>
    </row>
    <row r="81" spans="1:22" ht="38.25" x14ac:dyDescent="0.25">
      <c r="A81" s="44" t="s">
        <v>61</v>
      </c>
      <c r="B81" s="44"/>
      <c r="C81" s="44"/>
      <c r="D81" s="44"/>
      <c r="E81" s="44"/>
      <c r="F81" s="54">
        <f>21385.91+4528.02</f>
        <v>25913.93</v>
      </c>
      <c r="G81" s="47" t="s">
        <v>62</v>
      </c>
      <c r="H81" s="48">
        <v>201800010008207</v>
      </c>
      <c r="I81" s="47" t="s">
        <v>36</v>
      </c>
      <c r="J81" s="47" t="s">
        <v>38</v>
      </c>
      <c r="K81" s="47" t="s">
        <v>63</v>
      </c>
      <c r="L81" s="40"/>
      <c r="M81" s="40"/>
      <c r="N81" s="40"/>
      <c r="O81" s="40"/>
      <c r="P81" s="50"/>
      <c r="Q81" s="40"/>
      <c r="R81" s="40"/>
      <c r="S81" s="40"/>
      <c r="T81" s="40"/>
      <c r="U81" s="40"/>
      <c r="V81" s="40"/>
    </row>
    <row r="82" spans="1:22" ht="38.25" x14ac:dyDescent="0.25">
      <c r="A82" s="44" t="s">
        <v>61</v>
      </c>
      <c r="B82" s="44"/>
      <c r="C82" s="44"/>
      <c r="D82" s="44"/>
      <c r="E82" s="44"/>
      <c r="F82" s="54">
        <f>25302.38+5214.91</f>
        <v>30517.29</v>
      </c>
      <c r="G82" s="47" t="s">
        <v>62</v>
      </c>
      <c r="H82" s="48">
        <v>201800010008207</v>
      </c>
      <c r="I82" s="47" t="s">
        <v>37</v>
      </c>
      <c r="J82" s="47" t="s">
        <v>38</v>
      </c>
      <c r="K82" s="47" t="s">
        <v>63</v>
      </c>
      <c r="L82" s="40"/>
      <c r="M82" s="40"/>
      <c r="N82" s="40"/>
      <c r="O82" s="40"/>
      <c r="P82" s="50"/>
      <c r="Q82" s="40"/>
      <c r="R82" s="40"/>
      <c r="S82" s="40"/>
      <c r="T82" s="40"/>
      <c r="U82" s="40"/>
      <c r="V82" s="40"/>
    </row>
    <row r="83" spans="1:22" ht="38.25" x14ac:dyDescent="0.25">
      <c r="A83" s="44" t="s">
        <v>61</v>
      </c>
      <c r="B83" s="44"/>
      <c r="C83" s="44"/>
      <c r="D83" s="44"/>
      <c r="E83" s="44"/>
      <c r="F83" s="54">
        <f>27876.61+6359.13</f>
        <v>34235.74</v>
      </c>
      <c r="G83" s="47" t="s">
        <v>62</v>
      </c>
      <c r="H83" s="48">
        <v>201800010008207</v>
      </c>
      <c r="I83" s="47" t="s">
        <v>38</v>
      </c>
      <c r="J83" s="47" t="s">
        <v>40</v>
      </c>
      <c r="K83" s="47" t="s">
        <v>63</v>
      </c>
      <c r="L83" s="40"/>
      <c r="M83" s="40"/>
      <c r="N83" s="40"/>
      <c r="O83" s="40"/>
      <c r="P83" s="50"/>
      <c r="Q83" s="40"/>
      <c r="R83" s="40"/>
      <c r="S83" s="40"/>
      <c r="T83" s="40"/>
      <c r="U83" s="40"/>
      <c r="V83" s="40"/>
    </row>
    <row r="84" spans="1:22" ht="38.25" x14ac:dyDescent="0.25">
      <c r="A84" s="44" t="s">
        <v>61</v>
      </c>
      <c r="B84" s="44"/>
      <c r="C84" s="44"/>
      <c r="D84" s="44"/>
      <c r="E84" s="44"/>
      <c r="F84" s="54">
        <f>24558.2+6013.16</f>
        <v>30571.360000000001</v>
      </c>
      <c r="G84" s="47" t="s">
        <v>62</v>
      </c>
      <c r="H84" s="48">
        <v>201800010008207</v>
      </c>
      <c r="I84" s="47" t="s">
        <v>39</v>
      </c>
      <c r="J84" s="47" t="s">
        <v>41</v>
      </c>
      <c r="K84" s="47" t="s">
        <v>63</v>
      </c>
      <c r="L84" s="40"/>
      <c r="M84" s="40"/>
      <c r="N84" s="40"/>
      <c r="O84" s="40"/>
      <c r="P84" s="50"/>
      <c r="Q84" s="40"/>
      <c r="R84" s="40"/>
      <c r="S84" s="40"/>
      <c r="T84" s="40"/>
      <c r="U84" s="40"/>
      <c r="V84" s="40"/>
    </row>
    <row r="85" spans="1:22" ht="38.25" x14ac:dyDescent="0.25">
      <c r="A85" s="44" t="s">
        <v>61</v>
      </c>
      <c r="B85" s="44"/>
      <c r="C85" s="44"/>
      <c r="D85" s="44"/>
      <c r="E85" s="44"/>
      <c r="F85" s="55">
        <f>22955.25+4397.21</f>
        <v>27352.46</v>
      </c>
      <c r="G85" s="47" t="s">
        <v>62</v>
      </c>
      <c r="H85" s="48">
        <v>201800010008207</v>
      </c>
      <c r="I85" s="47" t="s">
        <v>40</v>
      </c>
      <c r="J85" s="47" t="s">
        <v>41</v>
      </c>
      <c r="K85" s="47" t="s">
        <v>63</v>
      </c>
      <c r="L85" s="40"/>
      <c r="M85" s="40"/>
      <c r="N85" s="40"/>
      <c r="O85" s="40"/>
      <c r="P85" s="50"/>
      <c r="Q85" s="40"/>
      <c r="R85" s="40"/>
      <c r="S85" s="40"/>
      <c r="T85" s="40"/>
      <c r="U85" s="40"/>
      <c r="V85" s="40"/>
    </row>
    <row r="86" spans="1:22" ht="38.25" x14ac:dyDescent="0.25">
      <c r="A86" s="44" t="s">
        <v>65</v>
      </c>
      <c r="B86" s="44"/>
      <c r="C86" s="44"/>
      <c r="D86" s="44"/>
      <c r="E86" s="44"/>
      <c r="F86" s="54">
        <f>476.83+528.95</f>
        <v>1005.78</v>
      </c>
      <c r="G86" s="47" t="s">
        <v>62</v>
      </c>
      <c r="H86" s="48">
        <v>201800010008207</v>
      </c>
      <c r="I86" s="47" t="s">
        <v>30</v>
      </c>
      <c r="J86" s="47" t="s">
        <v>32</v>
      </c>
      <c r="K86" s="47" t="s">
        <v>63</v>
      </c>
      <c r="L86" s="40"/>
      <c r="M86" s="40"/>
      <c r="N86" s="40"/>
      <c r="O86" s="40"/>
      <c r="P86" s="50"/>
      <c r="Q86" s="40"/>
      <c r="R86" s="40"/>
      <c r="S86" s="40"/>
      <c r="T86" s="40"/>
      <c r="U86" s="40"/>
      <c r="V86" s="40"/>
    </row>
    <row r="87" spans="1:22" ht="38.25" x14ac:dyDescent="0.25">
      <c r="A87" s="44" t="s">
        <v>65</v>
      </c>
      <c r="B87" s="44"/>
      <c r="C87" s="44"/>
      <c r="D87" s="44"/>
      <c r="E87" s="44"/>
      <c r="F87" s="54">
        <f>656.43+853.99</f>
        <v>1510.42</v>
      </c>
      <c r="G87" s="47" t="s">
        <v>62</v>
      </c>
      <c r="H87" s="48">
        <v>201800010008207</v>
      </c>
      <c r="I87" s="47" t="s">
        <v>31</v>
      </c>
      <c r="J87" s="47" t="s">
        <v>33</v>
      </c>
      <c r="K87" s="47" t="s">
        <v>63</v>
      </c>
      <c r="L87" s="40"/>
      <c r="M87" s="40"/>
      <c r="N87" s="40"/>
      <c r="O87" s="40"/>
      <c r="P87" s="50"/>
      <c r="Q87" s="40"/>
      <c r="R87" s="40"/>
      <c r="S87" s="40"/>
      <c r="T87" s="40"/>
      <c r="U87" s="40"/>
      <c r="V87" s="40"/>
    </row>
    <row r="88" spans="1:22" ht="38.25" x14ac:dyDescent="0.25">
      <c r="A88" s="44" t="s">
        <v>65</v>
      </c>
      <c r="B88" s="44"/>
      <c r="C88" s="44"/>
      <c r="D88" s="44"/>
      <c r="E88" s="44"/>
      <c r="F88" s="54">
        <f>692.35+692.35</f>
        <v>1384.7</v>
      </c>
      <c r="G88" s="47" t="s">
        <v>62</v>
      </c>
      <c r="H88" s="48">
        <v>201800010008207</v>
      </c>
      <c r="I88" s="47" t="s">
        <v>32</v>
      </c>
      <c r="J88" s="47" t="s">
        <v>34</v>
      </c>
      <c r="K88" s="47" t="s">
        <v>63</v>
      </c>
      <c r="L88" s="40"/>
      <c r="M88" s="40"/>
      <c r="N88" s="40"/>
      <c r="O88" s="40"/>
      <c r="P88" s="50"/>
      <c r="Q88" s="40"/>
      <c r="R88" s="40"/>
      <c r="S88" s="40"/>
      <c r="T88" s="40"/>
      <c r="U88" s="40"/>
      <c r="V88" s="40"/>
    </row>
    <row r="89" spans="1:22" ht="38.25" x14ac:dyDescent="0.25">
      <c r="A89" s="44" t="s">
        <v>65</v>
      </c>
      <c r="B89" s="44"/>
      <c r="C89" s="44"/>
      <c r="D89" s="44"/>
      <c r="E89" s="44"/>
      <c r="F89" s="54">
        <f>871.95+997.67</f>
        <v>1869.62</v>
      </c>
      <c r="G89" s="47" t="s">
        <v>62</v>
      </c>
      <c r="H89" s="48">
        <v>201800010008207</v>
      </c>
      <c r="I89" s="47" t="s">
        <v>33</v>
      </c>
      <c r="J89" s="47" t="s">
        <v>35</v>
      </c>
      <c r="K89" s="47" t="s">
        <v>63</v>
      </c>
      <c r="L89" s="40"/>
      <c r="M89" s="40"/>
      <c r="N89" s="40"/>
      <c r="O89" s="40"/>
      <c r="P89" s="50"/>
      <c r="Q89" s="40"/>
      <c r="R89" s="40"/>
      <c r="S89" s="40"/>
      <c r="T89" s="40"/>
      <c r="U89" s="40"/>
      <c r="V89" s="40"/>
    </row>
    <row r="90" spans="1:22" ht="38.25" x14ac:dyDescent="0.25">
      <c r="A90" s="44" t="s">
        <v>65</v>
      </c>
      <c r="B90" s="44"/>
      <c r="C90" s="44"/>
      <c r="D90" s="44"/>
      <c r="E90" s="44"/>
      <c r="F90" s="54">
        <f>1464.63+818.07</f>
        <v>2282.7000000000003</v>
      </c>
      <c r="G90" s="47" t="s">
        <v>62</v>
      </c>
      <c r="H90" s="48">
        <v>201800010008207</v>
      </c>
      <c r="I90" s="47" t="s">
        <v>35</v>
      </c>
      <c r="J90" s="47" t="s">
        <v>36</v>
      </c>
      <c r="K90" s="47" t="s">
        <v>63</v>
      </c>
      <c r="L90" s="40"/>
      <c r="M90" s="40"/>
      <c r="N90" s="40"/>
      <c r="O90" s="40"/>
      <c r="P90" s="50"/>
      <c r="Q90" s="40"/>
      <c r="R90" s="40"/>
      <c r="S90" s="40"/>
      <c r="T90" s="40"/>
      <c r="U90" s="40"/>
      <c r="V90" s="40"/>
    </row>
    <row r="91" spans="1:22" ht="38.25" x14ac:dyDescent="0.25">
      <c r="A91" s="44" t="s">
        <v>65</v>
      </c>
      <c r="B91" s="44"/>
      <c r="C91" s="44"/>
      <c r="D91" s="44"/>
      <c r="E91" s="44"/>
      <c r="F91" s="54">
        <f>3224.71+979.71</f>
        <v>4204.42</v>
      </c>
      <c r="G91" s="47" t="s">
        <v>62</v>
      </c>
      <c r="H91" s="48">
        <v>201800010008207</v>
      </c>
      <c r="I91" s="47" t="s">
        <v>35</v>
      </c>
      <c r="J91" s="47" t="s">
        <v>37</v>
      </c>
      <c r="K91" s="47" t="s">
        <v>63</v>
      </c>
      <c r="L91" s="40"/>
      <c r="M91" s="40"/>
      <c r="N91" s="40"/>
      <c r="O91" s="40"/>
      <c r="P91" s="50"/>
      <c r="Q91" s="40"/>
      <c r="R91" s="40"/>
      <c r="S91" s="40"/>
      <c r="T91" s="40"/>
      <c r="U91" s="40"/>
      <c r="V91" s="40"/>
    </row>
    <row r="92" spans="1:22" ht="38.25" x14ac:dyDescent="0.25">
      <c r="A92" s="44" t="s">
        <v>65</v>
      </c>
      <c r="B92" s="44"/>
      <c r="C92" s="44"/>
      <c r="D92" s="44"/>
      <c r="E92" s="44"/>
      <c r="F92" s="54">
        <f>3368.39+749.73</f>
        <v>4118.12</v>
      </c>
      <c r="G92" s="47" t="s">
        <v>62</v>
      </c>
      <c r="H92" s="48">
        <v>201800010008207</v>
      </c>
      <c r="I92" s="47" t="s">
        <v>36</v>
      </c>
      <c r="J92" s="47" t="s">
        <v>38</v>
      </c>
      <c r="K92" s="47" t="s">
        <v>63</v>
      </c>
      <c r="L92" s="40"/>
      <c r="M92" s="40"/>
      <c r="N92" s="40"/>
      <c r="O92" s="40"/>
      <c r="P92" s="50"/>
      <c r="Q92" s="40"/>
      <c r="R92" s="40"/>
      <c r="S92" s="40"/>
      <c r="T92" s="40"/>
      <c r="U92" s="40"/>
      <c r="V92" s="40"/>
    </row>
    <row r="93" spans="1:22" ht="38.25" x14ac:dyDescent="0.25">
      <c r="A93" s="44" t="s">
        <v>65</v>
      </c>
      <c r="B93" s="44"/>
      <c r="C93" s="44"/>
      <c r="D93" s="44"/>
      <c r="E93" s="44"/>
      <c r="F93" s="54">
        <f>4000.45+989.97</f>
        <v>4990.42</v>
      </c>
      <c r="G93" s="47" t="s">
        <v>62</v>
      </c>
      <c r="H93" s="48">
        <v>201800010008207</v>
      </c>
      <c r="I93" s="47" t="s">
        <v>37</v>
      </c>
      <c r="J93" s="47" t="s">
        <v>38</v>
      </c>
      <c r="K93" s="47" t="s">
        <v>63</v>
      </c>
      <c r="L93" s="40"/>
      <c r="M93" s="40"/>
      <c r="N93" s="40"/>
      <c r="O93" s="40"/>
      <c r="P93" s="50"/>
      <c r="Q93" s="40"/>
      <c r="R93" s="40"/>
      <c r="S93" s="40"/>
      <c r="T93" s="40"/>
      <c r="U93" s="40"/>
      <c r="V93" s="40"/>
    </row>
    <row r="94" spans="1:22" ht="38.25" x14ac:dyDescent="0.25">
      <c r="A94" s="44" t="s">
        <v>65</v>
      </c>
      <c r="B94" s="44"/>
      <c r="C94" s="44"/>
      <c r="D94" s="44"/>
      <c r="E94" s="44"/>
      <c r="F94" s="54">
        <f>3791.45+971.49</f>
        <v>4762.9399999999996</v>
      </c>
      <c r="G94" s="47" t="s">
        <v>62</v>
      </c>
      <c r="H94" s="48">
        <v>201800010008207</v>
      </c>
      <c r="I94" s="47" t="s">
        <v>38</v>
      </c>
      <c r="J94" s="47" t="s">
        <v>40</v>
      </c>
      <c r="K94" s="47" t="s">
        <v>63</v>
      </c>
      <c r="L94" s="40"/>
      <c r="M94" s="40"/>
      <c r="N94" s="40"/>
      <c r="O94" s="40"/>
      <c r="P94" s="50"/>
      <c r="Q94" s="40"/>
      <c r="R94" s="40"/>
      <c r="S94" s="40"/>
      <c r="T94" s="40"/>
      <c r="U94" s="40"/>
      <c r="V94" s="40"/>
    </row>
    <row r="95" spans="1:22" ht="38.25" x14ac:dyDescent="0.25">
      <c r="A95" s="44" t="s">
        <v>65</v>
      </c>
      <c r="B95" s="44"/>
      <c r="C95" s="44"/>
      <c r="D95" s="44"/>
      <c r="E95" s="44"/>
      <c r="F95" s="54">
        <f>3012.45+1026.93</f>
        <v>4039.38</v>
      </c>
      <c r="G95" s="47" t="s">
        <v>62</v>
      </c>
      <c r="H95" s="48">
        <v>201800010008207</v>
      </c>
      <c r="I95" s="47" t="s">
        <v>39</v>
      </c>
      <c r="J95" s="47" t="s">
        <v>41</v>
      </c>
      <c r="K95" s="47" t="s">
        <v>63</v>
      </c>
      <c r="L95" s="40"/>
      <c r="M95" s="40"/>
      <c r="N95" s="40"/>
      <c r="O95" s="40"/>
      <c r="P95" s="50"/>
      <c r="Q95" s="40"/>
      <c r="R95" s="40"/>
      <c r="S95" s="40"/>
      <c r="T95" s="40"/>
      <c r="U95" s="40"/>
      <c r="V95" s="40"/>
    </row>
    <row r="96" spans="1:22" ht="38.25" x14ac:dyDescent="0.25">
      <c r="A96" s="44" t="s">
        <v>65</v>
      </c>
      <c r="B96" s="44"/>
      <c r="C96" s="44"/>
      <c r="D96" s="44"/>
      <c r="E96" s="44"/>
      <c r="F96" s="55">
        <f>3031.45+786.69</f>
        <v>3818.14</v>
      </c>
      <c r="G96" s="47" t="s">
        <v>62</v>
      </c>
      <c r="H96" s="48">
        <v>201800010008207</v>
      </c>
      <c r="I96" s="47" t="s">
        <v>40</v>
      </c>
      <c r="J96" s="47" t="s">
        <v>41</v>
      </c>
      <c r="K96" s="47" t="s">
        <v>63</v>
      </c>
      <c r="L96" s="40"/>
      <c r="M96" s="40"/>
      <c r="N96" s="40"/>
      <c r="O96" s="40"/>
      <c r="P96" s="50"/>
      <c r="Q96" s="40"/>
      <c r="R96" s="40"/>
      <c r="S96" s="40"/>
      <c r="T96" s="40"/>
      <c r="U96" s="40"/>
      <c r="V96" s="40"/>
    </row>
    <row r="97" spans="1:22" ht="38.25" x14ac:dyDescent="0.25">
      <c r="A97" s="44" t="s">
        <v>66</v>
      </c>
      <c r="B97" s="44"/>
      <c r="C97" s="44"/>
      <c r="D97" s="44"/>
      <c r="E97" s="44"/>
      <c r="F97" s="46">
        <v>2399.12</v>
      </c>
      <c r="G97" s="47" t="s">
        <v>62</v>
      </c>
      <c r="H97" s="48">
        <v>201800010008207</v>
      </c>
      <c r="I97" s="47" t="s">
        <v>30</v>
      </c>
      <c r="J97" s="47" t="s">
        <v>30</v>
      </c>
      <c r="K97" s="47" t="s">
        <v>63</v>
      </c>
      <c r="L97" s="40"/>
      <c r="M97" s="40"/>
      <c r="N97" s="40"/>
      <c r="O97" s="40"/>
      <c r="P97" s="50"/>
      <c r="Q97" s="40"/>
      <c r="R97" s="40"/>
      <c r="S97" s="40"/>
      <c r="T97" s="40"/>
      <c r="U97" s="40"/>
      <c r="V97" s="40"/>
    </row>
    <row r="98" spans="1:22" ht="38.25" x14ac:dyDescent="0.25">
      <c r="A98" s="44" t="s">
        <v>66</v>
      </c>
      <c r="B98" s="44"/>
      <c r="C98" s="44"/>
      <c r="D98" s="44"/>
      <c r="E98" s="44"/>
      <c r="F98" s="46">
        <v>2200.23</v>
      </c>
      <c r="G98" s="47" t="s">
        <v>62</v>
      </c>
      <c r="H98" s="48">
        <v>201800010008207</v>
      </c>
      <c r="I98" s="47" t="s">
        <v>31</v>
      </c>
      <c r="J98" s="47" t="s">
        <v>32</v>
      </c>
      <c r="K98" s="47" t="s">
        <v>63</v>
      </c>
      <c r="L98" s="40"/>
      <c r="M98" s="40"/>
      <c r="N98" s="40"/>
      <c r="O98" s="40"/>
      <c r="P98" s="50"/>
      <c r="Q98" s="40"/>
      <c r="R98" s="40"/>
      <c r="S98" s="40"/>
      <c r="T98" s="40"/>
      <c r="U98" s="40"/>
      <c r="V98" s="40"/>
    </row>
    <row r="99" spans="1:22" ht="38.25" x14ac:dyDescent="0.25">
      <c r="A99" s="44" t="s">
        <v>66</v>
      </c>
      <c r="B99" s="44"/>
      <c r="C99" s="44"/>
      <c r="D99" s="44"/>
      <c r="E99" s="44"/>
      <c r="F99" s="46">
        <v>2421.65</v>
      </c>
      <c r="G99" s="47" t="s">
        <v>62</v>
      </c>
      <c r="H99" s="48">
        <v>201800010008207</v>
      </c>
      <c r="I99" s="47" t="s">
        <v>32</v>
      </c>
      <c r="J99" s="47" t="s">
        <v>33</v>
      </c>
      <c r="K99" s="47" t="s">
        <v>63</v>
      </c>
      <c r="L99" s="40"/>
      <c r="M99" s="40"/>
      <c r="N99" s="40"/>
      <c r="O99" s="40"/>
      <c r="P99" s="50"/>
      <c r="Q99" s="40"/>
      <c r="R99" s="40"/>
      <c r="S99" s="40"/>
      <c r="T99" s="40"/>
      <c r="U99" s="40"/>
      <c r="V99" s="40"/>
    </row>
    <row r="100" spans="1:22" ht="38.25" x14ac:dyDescent="0.25">
      <c r="A100" s="44" t="s">
        <v>66</v>
      </c>
      <c r="B100" s="44"/>
      <c r="C100" s="44"/>
      <c r="D100" s="44"/>
      <c r="E100" s="44"/>
      <c r="F100" s="46">
        <v>2259.19</v>
      </c>
      <c r="G100" s="47" t="s">
        <v>62</v>
      </c>
      <c r="H100" s="48">
        <v>201800010008207</v>
      </c>
      <c r="I100" s="47" t="s">
        <v>33</v>
      </c>
      <c r="J100" s="47" t="s">
        <v>34</v>
      </c>
      <c r="K100" s="47" t="s">
        <v>63</v>
      </c>
      <c r="L100" s="40"/>
      <c r="M100" s="40"/>
      <c r="N100" s="40"/>
      <c r="O100" s="40"/>
      <c r="P100" s="50"/>
      <c r="Q100" s="40"/>
      <c r="R100" s="40"/>
      <c r="S100" s="40"/>
      <c r="T100" s="40"/>
      <c r="U100" s="40"/>
      <c r="V100" s="40"/>
    </row>
    <row r="101" spans="1:22" ht="38.25" x14ac:dyDescent="0.25">
      <c r="A101" s="44" t="s">
        <v>66</v>
      </c>
      <c r="B101" s="44"/>
      <c r="C101" s="44"/>
      <c r="D101" s="44"/>
      <c r="E101" s="44"/>
      <c r="F101" s="46">
        <v>2522.77</v>
      </c>
      <c r="G101" s="47" t="s">
        <v>62</v>
      </c>
      <c r="H101" s="48">
        <v>201800010008207</v>
      </c>
      <c r="I101" s="47" t="s">
        <v>34</v>
      </c>
      <c r="J101" s="47" t="s">
        <v>35</v>
      </c>
      <c r="K101" s="47" t="s">
        <v>63</v>
      </c>
      <c r="L101" s="40"/>
      <c r="M101" s="40"/>
      <c r="N101" s="40"/>
      <c r="O101" s="40"/>
      <c r="P101" s="50"/>
      <c r="Q101" s="40"/>
      <c r="R101" s="40"/>
      <c r="S101" s="40"/>
      <c r="T101" s="40"/>
      <c r="U101" s="40"/>
      <c r="V101" s="40"/>
    </row>
    <row r="102" spans="1:22" ht="38.25" x14ac:dyDescent="0.25">
      <c r="A102" s="44" t="s">
        <v>66</v>
      </c>
      <c r="B102" s="44"/>
      <c r="C102" s="44"/>
      <c r="D102" s="44"/>
      <c r="E102" s="44"/>
      <c r="F102" s="46">
        <v>2187.75</v>
      </c>
      <c r="G102" s="47" t="s">
        <v>62</v>
      </c>
      <c r="H102" s="48">
        <v>201800010008207</v>
      </c>
      <c r="I102" s="52">
        <v>43586</v>
      </c>
      <c r="J102" s="47" t="s">
        <v>36</v>
      </c>
      <c r="K102" s="47" t="s">
        <v>63</v>
      </c>
      <c r="L102" s="40"/>
      <c r="M102" s="40"/>
      <c r="N102" s="40"/>
      <c r="O102" s="40"/>
      <c r="P102" s="50"/>
      <c r="Q102" s="40"/>
      <c r="R102" s="40"/>
      <c r="S102" s="40"/>
      <c r="T102" s="40"/>
      <c r="U102" s="40"/>
      <c r="V102" s="40"/>
    </row>
    <row r="103" spans="1:22" ht="38.25" x14ac:dyDescent="0.25">
      <c r="A103" s="44" t="s">
        <v>66</v>
      </c>
      <c r="B103" s="44"/>
      <c r="C103" s="44"/>
      <c r="D103" s="44"/>
      <c r="E103" s="44"/>
      <c r="F103" s="46">
        <v>2073.84</v>
      </c>
      <c r="G103" s="47" t="s">
        <v>62</v>
      </c>
      <c r="H103" s="48">
        <v>201800010008207</v>
      </c>
      <c r="I103" s="47" t="s">
        <v>36</v>
      </c>
      <c r="J103" s="47" t="s">
        <v>37</v>
      </c>
      <c r="K103" s="47" t="s">
        <v>63</v>
      </c>
      <c r="L103" s="40"/>
      <c r="M103" s="40"/>
      <c r="N103" s="40"/>
      <c r="O103" s="40"/>
      <c r="P103" s="50"/>
      <c r="Q103" s="40"/>
      <c r="R103" s="40"/>
      <c r="S103" s="40"/>
      <c r="T103" s="40"/>
      <c r="U103" s="40"/>
      <c r="V103" s="40"/>
    </row>
    <row r="104" spans="1:22" ht="38.25" x14ac:dyDescent="0.25">
      <c r="A104" s="44" t="s">
        <v>66</v>
      </c>
      <c r="B104" s="44"/>
      <c r="C104" s="44"/>
      <c r="D104" s="44"/>
      <c r="E104" s="44"/>
      <c r="F104" s="46">
        <v>2019.55</v>
      </c>
      <c r="G104" s="47" t="s">
        <v>62</v>
      </c>
      <c r="H104" s="48">
        <v>201800010008207</v>
      </c>
      <c r="I104" s="47" t="s">
        <v>37</v>
      </c>
      <c r="J104" s="47" t="s">
        <v>38</v>
      </c>
      <c r="K104" s="47" t="s">
        <v>63</v>
      </c>
      <c r="L104" s="40"/>
      <c r="M104" s="40"/>
      <c r="N104" s="40"/>
      <c r="O104" s="40"/>
      <c r="P104" s="50"/>
      <c r="Q104" s="40"/>
      <c r="R104" s="40"/>
      <c r="S104" s="40"/>
      <c r="T104" s="40"/>
      <c r="U104" s="40"/>
      <c r="V104" s="40"/>
    </row>
    <row r="105" spans="1:22" ht="38.25" x14ac:dyDescent="0.25">
      <c r="A105" s="44" t="s">
        <v>66</v>
      </c>
      <c r="B105" s="44"/>
      <c r="C105" s="44"/>
      <c r="D105" s="44"/>
      <c r="E105" s="44"/>
      <c r="F105" s="46">
        <v>2167.7199999999998</v>
      </c>
      <c r="G105" s="47" t="s">
        <v>62</v>
      </c>
      <c r="H105" s="48">
        <v>201800010008207</v>
      </c>
      <c r="I105" s="47" t="s">
        <v>38</v>
      </c>
      <c r="J105" s="47" t="s">
        <v>38</v>
      </c>
      <c r="K105" s="47" t="s">
        <v>63</v>
      </c>
      <c r="L105" s="40"/>
      <c r="M105" s="40"/>
      <c r="N105" s="40"/>
      <c r="O105" s="40"/>
      <c r="P105" s="50"/>
      <c r="Q105" s="40"/>
      <c r="R105" s="40"/>
      <c r="S105" s="40"/>
      <c r="T105" s="40"/>
      <c r="U105" s="40"/>
      <c r="V105" s="40"/>
    </row>
    <row r="106" spans="1:22" ht="38.25" x14ac:dyDescent="0.25">
      <c r="A106" s="44" t="s">
        <v>66</v>
      </c>
      <c r="B106" s="44"/>
      <c r="C106" s="44"/>
      <c r="D106" s="44"/>
      <c r="E106" s="44"/>
      <c r="F106" s="46">
        <v>2456.5700000000002</v>
      </c>
      <c r="G106" s="47" t="s">
        <v>62</v>
      </c>
      <c r="H106" s="48">
        <v>201800010008207</v>
      </c>
      <c r="I106" s="47" t="s">
        <v>39</v>
      </c>
      <c r="J106" s="47" t="s">
        <v>40</v>
      </c>
      <c r="K106" s="47" t="s">
        <v>63</v>
      </c>
      <c r="L106" s="40"/>
      <c r="M106" s="40"/>
      <c r="N106" s="40"/>
      <c r="O106" s="40"/>
      <c r="P106" s="50"/>
      <c r="Q106" s="40"/>
      <c r="R106" s="40"/>
      <c r="S106" s="40"/>
      <c r="T106" s="40"/>
      <c r="U106" s="40"/>
      <c r="V106" s="40"/>
    </row>
    <row r="107" spans="1:22" ht="38.25" x14ac:dyDescent="0.25">
      <c r="A107" s="44" t="s">
        <v>66</v>
      </c>
      <c r="B107" s="44"/>
      <c r="C107" s="44"/>
      <c r="D107" s="44"/>
      <c r="E107" s="44"/>
      <c r="F107" s="46">
        <v>2212.44</v>
      </c>
      <c r="G107" s="47" t="s">
        <v>62</v>
      </c>
      <c r="H107" s="48">
        <v>201800010008207</v>
      </c>
      <c r="I107" s="47" t="s">
        <v>40</v>
      </c>
      <c r="J107" s="47" t="s">
        <v>41</v>
      </c>
      <c r="K107" s="47" t="s">
        <v>63</v>
      </c>
      <c r="L107" s="40"/>
      <c r="M107" s="40"/>
      <c r="N107" s="40"/>
      <c r="O107" s="40"/>
      <c r="P107" s="50"/>
      <c r="Q107" s="40"/>
      <c r="R107" s="40"/>
      <c r="S107" s="40"/>
      <c r="T107" s="40"/>
      <c r="U107" s="40"/>
      <c r="V107" s="40"/>
    </row>
    <row r="108" spans="1:22" ht="38.25" x14ac:dyDescent="0.25">
      <c r="A108" s="44" t="s">
        <v>66</v>
      </c>
      <c r="B108" s="44"/>
      <c r="C108" s="44"/>
      <c r="D108" s="44"/>
      <c r="E108" s="44"/>
      <c r="F108" s="46">
        <v>2113.84</v>
      </c>
      <c r="G108" s="47" t="s">
        <v>62</v>
      </c>
      <c r="H108" s="48">
        <v>201800010008207</v>
      </c>
      <c r="I108" s="47" t="s">
        <v>41</v>
      </c>
      <c r="J108" s="47" t="s">
        <v>41</v>
      </c>
      <c r="K108" s="47" t="s">
        <v>63</v>
      </c>
      <c r="L108" s="40"/>
      <c r="M108" s="40"/>
      <c r="N108" s="40"/>
      <c r="O108" s="40"/>
      <c r="P108" s="50"/>
      <c r="Q108" s="40"/>
      <c r="R108" s="40"/>
      <c r="S108" s="40"/>
      <c r="T108" s="40"/>
      <c r="U108" s="40"/>
      <c r="V108" s="40"/>
    </row>
    <row r="109" spans="1:22" ht="38.25" x14ac:dyDescent="0.25">
      <c r="A109" s="44" t="s">
        <v>67</v>
      </c>
      <c r="B109" s="44"/>
      <c r="C109" s="44"/>
      <c r="D109" s="44"/>
      <c r="E109" s="44"/>
      <c r="F109" s="46">
        <v>129.34</v>
      </c>
      <c r="G109" s="47" t="s">
        <v>62</v>
      </c>
      <c r="H109" s="48">
        <v>201800010008207</v>
      </c>
      <c r="I109" s="47" t="s">
        <v>68</v>
      </c>
      <c r="J109" s="47" t="s">
        <v>30</v>
      </c>
      <c r="K109" s="47" t="s">
        <v>63</v>
      </c>
      <c r="L109" s="40"/>
      <c r="M109" s="40"/>
      <c r="N109" s="40"/>
      <c r="O109" s="40"/>
      <c r="P109" s="50"/>
      <c r="Q109" s="40"/>
      <c r="R109" s="40"/>
      <c r="S109" s="40"/>
      <c r="T109" s="40"/>
      <c r="U109" s="40"/>
      <c r="V109" s="40"/>
    </row>
    <row r="110" spans="1:22" ht="38.25" x14ac:dyDescent="0.25">
      <c r="A110" s="44" t="s">
        <v>67</v>
      </c>
      <c r="B110" s="44"/>
      <c r="C110" s="44"/>
      <c r="D110" s="44"/>
      <c r="E110" s="44"/>
      <c r="F110" s="46">
        <v>428.16</v>
      </c>
      <c r="G110" s="47" t="s">
        <v>62</v>
      </c>
      <c r="H110" s="48">
        <v>201800010008207</v>
      </c>
      <c r="I110" s="47" t="s">
        <v>58</v>
      </c>
      <c r="J110" s="47" t="s">
        <v>30</v>
      </c>
      <c r="K110" s="47" t="s">
        <v>63</v>
      </c>
      <c r="L110" s="40"/>
      <c r="M110" s="40"/>
      <c r="N110" s="40"/>
      <c r="O110" s="40"/>
      <c r="P110" s="50"/>
      <c r="Q110" s="40"/>
      <c r="R110" s="40"/>
      <c r="S110" s="40"/>
      <c r="T110" s="40"/>
      <c r="U110" s="40"/>
      <c r="V110" s="40"/>
    </row>
    <row r="111" spans="1:22" ht="38.25" x14ac:dyDescent="0.25">
      <c r="A111" s="44" t="s">
        <v>67</v>
      </c>
      <c r="B111" s="44"/>
      <c r="C111" s="44"/>
      <c r="D111" s="44"/>
      <c r="E111" s="44"/>
      <c r="F111" s="46">
        <v>450.46</v>
      </c>
      <c r="G111" s="47" t="s">
        <v>62</v>
      </c>
      <c r="H111" s="48">
        <v>201800010008207</v>
      </c>
      <c r="I111" s="47" t="s">
        <v>30</v>
      </c>
      <c r="J111" s="47" t="s">
        <v>32</v>
      </c>
      <c r="K111" s="47" t="s">
        <v>63</v>
      </c>
      <c r="L111" s="40"/>
      <c r="M111" s="40"/>
      <c r="N111" s="40"/>
      <c r="O111" s="40"/>
      <c r="P111" s="50"/>
      <c r="Q111" s="40"/>
      <c r="R111" s="40"/>
      <c r="S111" s="40"/>
      <c r="T111" s="40"/>
      <c r="U111" s="40"/>
      <c r="V111" s="40"/>
    </row>
    <row r="112" spans="1:22" ht="38.25" x14ac:dyDescent="0.25">
      <c r="A112" s="44" t="s">
        <v>67</v>
      </c>
      <c r="B112" s="44"/>
      <c r="C112" s="44"/>
      <c r="D112" s="44"/>
      <c r="E112" s="44"/>
      <c r="F112" s="46">
        <v>633.32000000000005</v>
      </c>
      <c r="G112" s="47" t="s">
        <v>62</v>
      </c>
      <c r="H112" s="48">
        <v>201800010008207</v>
      </c>
      <c r="I112" s="47" t="s">
        <v>31</v>
      </c>
      <c r="J112" s="47" t="s">
        <v>33</v>
      </c>
      <c r="K112" s="47" t="s">
        <v>63</v>
      </c>
      <c r="L112" s="40"/>
      <c r="M112" s="40"/>
      <c r="N112" s="40"/>
      <c r="O112" s="40"/>
      <c r="P112" s="50"/>
      <c r="Q112" s="40"/>
      <c r="R112" s="40"/>
      <c r="S112" s="40"/>
      <c r="T112" s="40"/>
      <c r="U112" s="40"/>
      <c r="V112" s="40"/>
    </row>
    <row r="113" spans="1:22" ht="38.25" x14ac:dyDescent="0.25">
      <c r="A113" s="44" t="s">
        <v>67</v>
      </c>
      <c r="B113" s="44"/>
      <c r="C113" s="44"/>
      <c r="D113" s="44"/>
      <c r="E113" s="44"/>
      <c r="F113" s="46">
        <v>468.3</v>
      </c>
      <c r="G113" s="47" t="s">
        <v>62</v>
      </c>
      <c r="H113" s="48">
        <v>201800010008207</v>
      </c>
      <c r="I113" s="47" t="s">
        <v>32</v>
      </c>
      <c r="J113" s="47" t="s">
        <v>34</v>
      </c>
      <c r="K113" s="47" t="s">
        <v>63</v>
      </c>
      <c r="L113" s="40"/>
      <c r="M113" s="40"/>
      <c r="N113" s="40"/>
      <c r="O113" s="40"/>
      <c r="P113" s="50"/>
      <c r="Q113" s="40"/>
      <c r="R113" s="40"/>
      <c r="S113" s="40"/>
      <c r="T113" s="40"/>
      <c r="U113" s="40"/>
      <c r="V113" s="40"/>
    </row>
    <row r="114" spans="1:22" ht="38.25" x14ac:dyDescent="0.25">
      <c r="A114" s="44" t="s">
        <v>67</v>
      </c>
      <c r="B114" s="44"/>
      <c r="C114" s="44"/>
      <c r="D114" s="44"/>
      <c r="E114" s="44"/>
      <c r="F114" s="46">
        <v>477.22</v>
      </c>
      <c r="G114" s="47" t="s">
        <v>62</v>
      </c>
      <c r="H114" s="48">
        <v>201800010008207</v>
      </c>
      <c r="I114" s="47" t="s">
        <v>33</v>
      </c>
      <c r="J114" s="47" t="s">
        <v>35</v>
      </c>
      <c r="K114" s="47" t="s">
        <v>63</v>
      </c>
      <c r="L114" s="40"/>
      <c r="M114" s="40"/>
      <c r="N114" s="40"/>
      <c r="O114" s="40"/>
      <c r="P114" s="50"/>
      <c r="Q114" s="40"/>
      <c r="R114" s="40"/>
      <c r="S114" s="40"/>
      <c r="T114" s="40"/>
      <c r="U114" s="40"/>
      <c r="V114" s="40"/>
    </row>
    <row r="115" spans="1:22" ht="38.25" x14ac:dyDescent="0.25">
      <c r="A115" s="44" t="s">
        <v>67</v>
      </c>
      <c r="B115" s="44"/>
      <c r="C115" s="44"/>
      <c r="D115" s="44"/>
      <c r="E115" s="44"/>
      <c r="F115" s="46">
        <v>758.2</v>
      </c>
      <c r="G115" s="47" t="s">
        <v>62</v>
      </c>
      <c r="H115" s="48">
        <v>201800010008207</v>
      </c>
      <c r="I115" s="52">
        <v>43586</v>
      </c>
      <c r="J115" s="47" t="s">
        <v>36</v>
      </c>
      <c r="K115" s="47" t="s">
        <v>63</v>
      </c>
      <c r="L115" s="40"/>
      <c r="M115" s="40"/>
      <c r="N115" s="40"/>
      <c r="O115" s="40"/>
      <c r="P115" s="50"/>
      <c r="Q115" s="40"/>
      <c r="R115" s="40"/>
      <c r="S115" s="40"/>
      <c r="T115" s="40"/>
      <c r="U115" s="40"/>
      <c r="V115" s="40"/>
    </row>
    <row r="116" spans="1:22" ht="38.25" x14ac:dyDescent="0.25">
      <c r="A116" s="44" t="s">
        <v>67</v>
      </c>
      <c r="B116" s="44"/>
      <c r="C116" s="44"/>
      <c r="D116" s="44"/>
      <c r="E116" s="44"/>
      <c r="F116" s="46">
        <v>512.9</v>
      </c>
      <c r="G116" s="47" t="s">
        <v>62</v>
      </c>
      <c r="H116" s="48">
        <v>201800010008207</v>
      </c>
      <c r="I116" s="47" t="s">
        <v>35</v>
      </c>
      <c r="J116" s="47" t="s">
        <v>37</v>
      </c>
      <c r="K116" s="47" t="s">
        <v>63</v>
      </c>
      <c r="L116" s="40"/>
      <c r="M116" s="40"/>
      <c r="N116" s="40"/>
      <c r="O116" s="40"/>
      <c r="P116" s="50"/>
      <c r="Q116" s="40"/>
      <c r="R116" s="40"/>
      <c r="S116" s="40"/>
      <c r="T116" s="40"/>
      <c r="U116" s="40"/>
      <c r="V116" s="40"/>
    </row>
    <row r="117" spans="1:22" ht="38.25" x14ac:dyDescent="0.25">
      <c r="A117" s="44" t="s">
        <v>67</v>
      </c>
      <c r="B117" s="44"/>
      <c r="C117" s="44"/>
      <c r="D117" s="44"/>
      <c r="E117" s="44"/>
      <c r="F117" s="46">
        <v>459.38</v>
      </c>
      <c r="G117" s="47" t="s">
        <v>62</v>
      </c>
      <c r="H117" s="48">
        <v>201800010008207</v>
      </c>
      <c r="I117" s="47" t="s">
        <v>36</v>
      </c>
      <c r="J117" s="47" t="s">
        <v>38</v>
      </c>
      <c r="K117" s="47" t="s">
        <v>63</v>
      </c>
      <c r="L117" s="40"/>
      <c r="M117" s="40"/>
      <c r="N117" s="40"/>
      <c r="O117" s="40"/>
      <c r="P117" s="50"/>
      <c r="Q117" s="40"/>
      <c r="R117" s="40"/>
      <c r="S117" s="40"/>
      <c r="T117" s="40"/>
      <c r="U117" s="40"/>
      <c r="V117" s="40"/>
    </row>
    <row r="118" spans="1:22" ht="38.25" x14ac:dyDescent="0.25">
      <c r="A118" s="44" t="s">
        <v>67</v>
      </c>
      <c r="B118" s="44"/>
      <c r="C118" s="44"/>
      <c r="D118" s="44"/>
      <c r="E118" s="44"/>
      <c r="F118" s="46">
        <v>347.88</v>
      </c>
      <c r="G118" s="47" t="s">
        <v>62</v>
      </c>
      <c r="H118" s="48">
        <v>201800010008207</v>
      </c>
      <c r="I118" s="47" t="s">
        <v>37</v>
      </c>
      <c r="J118" s="47" t="s">
        <v>38</v>
      </c>
      <c r="K118" s="47" t="s">
        <v>63</v>
      </c>
      <c r="L118" s="40"/>
      <c r="M118" s="40"/>
      <c r="N118" s="40"/>
      <c r="O118" s="40"/>
      <c r="P118" s="50"/>
      <c r="Q118" s="40"/>
      <c r="R118" s="40"/>
      <c r="S118" s="40"/>
      <c r="T118" s="40"/>
      <c r="U118" s="40"/>
      <c r="V118" s="40"/>
    </row>
    <row r="119" spans="1:22" ht="38.25" x14ac:dyDescent="0.25">
      <c r="A119" s="44" t="s">
        <v>69</v>
      </c>
      <c r="B119" s="44"/>
      <c r="C119" s="44"/>
      <c r="D119" s="44"/>
      <c r="E119" s="44"/>
      <c r="F119" s="46">
        <v>24.16</v>
      </c>
      <c r="G119" s="47" t="s">
        <v>62</v>
      </c>
      <c r="H119" s="48">
        <v>201800010008207</v>
      </c>
      <c r="I119" s="47" t="s">
        <v>58</v>
      </c>
      <c r="J119" s="47" t="s">
        <v>30</v>
      </c>
      <c r="K119" s="47" t="s">
        <v>63</v>
      </c>
      <c r="L119" s="40"/>
      <c r="M119" s="40"/>
      <c r="N119" s="40"/>
      <c r="O119" s="40"/>
      <c r="P119" s="50"/>
      <c r="Q119" s="40"/>
      <c r="R119" s="40"/>
      <c r="S119" s="40"/>
      <c r="T119" s="40"/>
      <c r="U119" s="40"/>
      <c r="V119" s="40"/>
    </row>
    <row r="120" spans="1:22" ht="38.25" x14ac:dyDescent="0.25">
      <c r="A120" s="44" t="s">
        <v>70</v>
      </c>
      <c r="B120" s="44"/>
      <c r="C120" s="44"/>
      <c r="D120" s="44"/>
      <c r="E120" s="44"/>
      <c r="F120" s="46">
        <f>3577.74+4088.8+3577.74+4543.14+2072.55</f>
        <v>17859.969999999998</v>
      </c>
      <c r="G120" s="47" t="s">
        <v>62</v>
      </c>
      <c r="H120" s="48">
        <v>201800010008207</v>
      </c>
      <c r="I120" s="47" t="s">
        <v>71</v>
      </c>
      <c r="J120" s="47" t="s">
        <v>33</v>
      </c>
      <c r="K120" s="47" t="s">
        <v>63</v>
      </c>
      <c r="L120" s="40"/>
      <c r="M120" s="40"/>
      <c r="N120" s="40"/>
      <c r="O120" s="40"/>
      <c r="P120" s="50"/>
      <c r="Q120" s="40"/>
      <c r="R120" s="40"/>
      <c r="S120" s="40"/>
      <c r="T120" s="40"/>
      <c r="U120" s="40"/>
      <c r="V120" s="40"/>
    </row>
    <row r="121" spans="1:22" ht="38.25" x14ac:dyDescent="0.25">
      <c r="A121" s="44" t="s">
        <v>70</v>
      </c>
      <c r="B121" s="44"/>
      <c r="C121" s="44"/>
      <c r="D121" s="44"/>
      <c r="E121" s="44"/>
      <c r="F121" s="46">
        <f>1316.96+1505.08+1316.96+1672.32+762.9</f>
        <v>6574.2199999999993</v>
      </c>
      <c r="G121" s="47" t="s">
        <v>62</v>
      </c>
      <c r="H121" s="48">
        <v>201800010008207</v>
      </c>
      <c r="I121" s="47" t="s">
        <v>72</v>
      </c>
      <c r="J121" s="47" t="s">
        <v>35</v>
      </c>
      <c r="K121" s="47" t="s">
        <v>63</v>
      </c>
      <c r="L121" s="40"/>
      <c r="M121" s="40"/>
      <c r="N121" s="40"/>
      <c r="O121" s="40"/>
      <c r="P121" s="50"/>
      <c r="Q121" s="40"/>
      <c r="R121" s="40"/>
      <c r="S121" s="40"/>
      <c r="T121" s="40"/>
      <c r="U121" s="40"/>
      <c r="V121" s="40"/>
    </row>
    <row r="122" spans="1:22" ht="38.25" x14ac:dyDescent="0.25">
      <c r="A122" s="44" t="s">
        <v>73</v>
      </c>
      <c r="B122" s="44"/>
      <c r="C122" s="44"/>
      <c r="D122" s="44"/>
      <c r="E122" s="44"/>
      <c r="F122" s="46">
        <v>3398.8</v>
      </c>
      <c r="G122" s="47" t="s">
        <v>62</v>
      </c>
      <c r="H122" s="48">
        <v>201800010008207</v>
      </c>
      <c r="I122" s="47" t="s">
        <v>37</v>
      </c>
      <c r="J122" s="47" t="s">
        <v>40</v>
      </c>
      <c r="K122" s="47" t="s">
        <v>63</v>
      </c>
      <c r="L122" s="40"/>
      <c r="M122" s="40"/>
      <c r="N122" s="40"/>
      <c r="O122" s="40"/>
      <c r="P122" s="50"/>
      <c r="Q122" s="40"/>
      <c r="R122" s="40"/>
      <c r="S122" s="40"/>
      <c r="T122" s="40"/>
      <c r="U122" s="40"/>
      <c r="V122" s="40"/>
    </row>
    <row r="123" spans="1:22" ht="38.25" x14ac:dyDescent="0.25">
      <c r="A123" s="44" t="s">
        <v>74</v>
      </c>
      <c r="B123" s="44"/>
      <c r="C123" s="44"/>
      <c r="D123" s="44"/>
      <c r="E123" s="44"/>
      <c r="F123" s="46">
        <v>5900</v>
      </c>
      <c r="G123" s="47" t="s">
        <v>62</v>
      </c>
      <c r="H123" s="48">
        <v>201800010008207</v>
      </c>
      <c r="I123" s="47" t="s">
        <v>37</v>
      </c>
      <c r="J123" s="47" t="s">
        <v>40</v>
      </c>
      <c r="K123" s="47" t="s">
        <v>63</v>
      </c>
      <c r="L123" s="40"/>
      <c r="M123" s="40"/>
      <c r="N123" s="40"/>
      <c r="O123" s="40"/>
      <c r="P123" s="50"/>
      <c r="Q123" s="40"/>
      <c r="R123" s="40"/>
      <c r="S123" s="40"/>
      <c r="T123" s="40"/>
      <c r="U123" s="40"/>
      <c r="V123" s="40"/>
    </row>
    <row r="124" spans="1:22" ht="38.25" x14ac:dyDescent="0.25">
      <c r="A124" s="44" t="s">
        <v>74</v>
      </c>
      <c r="B124" s="44"/>
      <c r="C124" s="44"/>
      <c r="D124" s="44"/>
      <c r="E124" s="44"/>
      <c r="F124" s="46">
        <f>2010</f>
        <v>2010</v>
      </c>
      <c r="G124" s="47" t="s">
        <v>62</v>
      </c>
      <c r="H124" s="48">
        <v>201800010008207</v>
      </c>
      <c r="I124" s="47" t="s">
        <v>37</v>
      </c>
      <c r="J124" s="47" t="s">
        <v>40</v>
      </c>
      <c r="K124" s="47" t="s">
        <v>63</v>
      </c>
      <c r="L124" s="40"/>
      <c r="M124" s="40"/>
      <c r="N124" s="40"/>
      <c r="O124" s="40"/>
      <c r="P124" s="50"/>
      <c r="Q124" s="40"/>
      <c r="R124" s="40"/>
      <c r="S124" s="40"/>
      <c r="T124" s="40"/>
      <c r="U124" s="40"/>
      <c r="V124" s="40"/>
    </row>
    <row r="125" spans="1:22" ht="38.25" x14ac:dyDescent="0.25">
      <c r="A125" s="44" t="s">
        <v>73</v>
      </c>
      <c r="B125" s="44"/>
      <c r="C125" s="44"/>
      <c r="D125" s="44"/>
      <c r="E125" s="44"/>
      <c r="F125" s="46">
        <v>3692.62</v>
      </c>
      <c r="G125" s="47" t="s">
        <v>62</v>
      </c>
      <c r="H125" s="48">
        <v>201800010008207</v>
      </c>
      <c r="I125" s="47" t="s">
        <v>38</v>
      </c>
      <c r="J125" s="47" t="s">
        <v>40</v>
      </c>
      <c r="K125" s="47" t="s">
        <v>63</v>
      </c>
      <c r="L125" s="40"/>
      <c r="M125" s="40"/>
      <c r="N125" s="40"/>
      <c r="O125" s="40"/>
      <c r="P125" s="50"/>
      <c r="Q125" s="40"/>
      <c r="R125" s="40"/>
      <c r="S125" s="40"/>
      <c r="T125" s="40"/>
      <c r="U125" s="40"/>
      <c r="V125" s="40"/>
    </row>
    <row r="126" spans="1:22" ht="38.25" x14ac:dyDescent="0.25">
      <c r="A126" s="44" t="s">
        <v>74</v>
      </c>
      <c r="B126" s="44"/>
      <c r="C126" s="44"/>
      <c r="D126" s="44"/>
      <c r="E126" s="44"/>
      <c r="F126" s="46">
        <v>2556.66</v>
      </c>
      <c r="G126" s="47" t="s">
        <v>62</v>
      </c>
      <c r="H126" s="48">
        <v>201800010008207</v>
      </c>
      <c r="I126" s="47" t="s">
        <v>38</v>
      </c>
      <c r="J126" s="47" t="s">
        <v>40</v>
      </c>
      <c r="K126" s="47" t="s">
        <v>63</v>
      </c>
      <c r="L126" s="40"/>
      <c r="M126" s="40"/>
      <c r="N126" s="40"/>
      <c r="O126" s="40"/>
      <c r="P126" s="50"/>
      <c r="Q126" s="40"/>
      <c r="R126" s="40"/>
      <c r="S126" s="40"/>
      <c r="T126" s="40"/>
      <c r="U126" s="40"/>
      <c r="V126" s="40"/>
    </row>
    <row r="127" spans="1:22" ht="38.25" x14ac:dyDescent="0.25">
      <c r="A127" s="44" t="s">
        <v>74</v>
      </c>
      <c r="B127" s="44"/>
      <c r="C127" s="44"/>
      <c r="D127" s="44"/>
      <c r="E127" s="44"/>
      <c r="F127" s="46">
        <v>871</v>
      </c>
      <c r="G127" s="47" t="s">
        <v>62</v>
      </c>
      <c r="H127" s="48">
        <v>201800010008207</v>
      </c>
      <c r="I127" s="47" t="s">
        <v>38</v>
      </c>
      <c r="J127" s="47" t="s">
        <v>40</v>
      </c>
      <c r="K127" s="47" t="s">
        <v>63</v>
      </c>
      <c r="L127" s="40"/>
      <c r="M127" s="40"/>
      <c r="N127" s="40"/>
      <c r="O127" s="40"/>
      <c r="P127" s="50"/>
      <c r="Q127" s="40"/>
      <c r="R127" s="40"/>
      <c r="S127" s="40"/>
      <c r="T127" s="40"/>
      <c r="U127" s="40"/>
      <c r="V127" s="40"/>
    </row>
    <row r="128" spans="1:22" ht="38.25" x14ac:dyDescent="0.25">
      <c r="A128" s="44" t="s">
        <v>75</v>
      </c>
      <c r="B128" s="44"/>
      <c r="C128" s="44"/>
      <c r="D128" s="44"/>
      <c r="E128" s="44"/>
      <c r="F128" s="46">
        <v>24.96</v>
      </c>
      <c r="G128" s="47" t="s">
        <v>62</v>
      </c>
      <c r="H128" s="48">
        <v>201800010008207</v>
      </c>
      <c r="I128" s="47" t="s">
        <v>38</v>
      </c>
      <c r="J128" s="47" t="s">
        <v>40</v>
      </c>
      <c r="K128" s="47" t="s">
        <v>63</v>
      </c>
      <c r="L128" s="40"/>
      <c r="M128" s="40"/>
      <c r="N128" s="40"/>
      <c r="O128" s="40"/>
      <c r="P128" s="50"/>
      <c r="Q128" s="40"/>
      <c r="R128" s="40"/>
      <c r="S128" s="40"/>
      <c r="T128" s="40"/>
      <c r="U128" s="40"/>
      <c r="V128" s="40"/>
    </row>
    <row r="129" spans="1:22" ht="38.25" x14ac:dyDescent="0.25">
      <c r="A129" s="44" t="s">
        <v>73</v>
      </c>
      <c r="B129" s="44"/>
      <c r="C129" s="44"/>
      <c r="D129" s="44"/>
      <c r="E129" s="44"/>
      <c r="F129" s="56">
        <v>1482.62</v>
      </c>
      <c r="G129" s="47" t="s">
        <v>62</v>
      </c>
      <c r="H129" s="48">
        <v>201800010008207</v>
      </c>
      <c r="I129" s="47" t="s">
        <v>39</v>
      </c>
      <c r="J129" s="47" t="s">
        <v>41</v>
      </c>
      <c r="K129" s="47" t="s">
        <v>63</v>
      </c>
      <c r="L129" s="40"/>
      <c r="M129" s="40"/>
      <c r="N129" s="40"/>
      <c r="O129" s="40"/>
      <c r="P129" s="50"/>
      <c r="Q129" s="40"/>
      <c r="R129" s="40"/>
      <c r="S129" s="40"/>
      <c r="T129" s="40"/>
      <c r="U129" s="40"/>
      <c r="V129" s="40"/>
    </row>
    <row r="130" spans="1:22" ht="38.25" x14ac:dyDescent="0.25">
      <c r="A130" s="44" t="s">
        <v>75</v>
      </c>
      <c r="B130" s="44"/>
      <c r="C130" s="44"/>
      <c r="D130" s="44"/>
      <c r="E130" s="44"/>
      <c r="F130" s="46">
        <v>44.21</v>
      </c>
      <c r="G130" s="47" t="s">
        <v>62</v>
      </c>
      <c r="H130" s="48">
        <v>201800010008207</v>
      </c>
      <c r="I130" s="47" t="s">
        <v>38</v>
      </c>
      <c r="J130" s="47" t="s">
        <v>41</v>
      </c>
      <c r="K130" s="47" t="s">
        <v>63</v>
      </c>
      <c r="L130" s="40"/>
      <c r="M130" s="40"/>
      <c r="N130" s="40"/>
      <c r="O130" s="40"/>
      <c r="P130" s="50"/>
      <c r="Q130" s="40"/>
      <c r="R130" s="40"/>
      <c r="S130" s="40"/>
      <c r="T130" s="40"/>
      <c r="U130" s="40"/>
      <c r="V130" s="40"/>
    </row>
    <row r="131" spans="1:22" ht="38.25" x14ac:dyDescent="0.25">
      <c r="A131" s="44" t="s">
        <v>76</v>
      </c>
      <c r="B131" s="44"/>
      <c r="C131" s="44"/>
      <c r="D131" s="44"/>
      <c r="E131" s="44"/>
      <c r="F131" s="46">
        <v>28701.56</v>
      </c>
      <c r="G131" s="47" t="s">
        <v>62</v>
      </c>
      <c r="H131" s="48">
        <v>201800010008207</v>
      </c>
      <c r="I131" s="47" t="s">
        <v>77</v>
      </c>
      <c r="J131" s="47" t="s">
        <v>41</v>
      </c>
      <c r="K131" s="47" t="s">
        <v>63</v>
      </c>
      <c r="L131" s="40"/>
      <c r="M131" s="40"/>
      <c r="N131" s="40"/>
      <c r="O131" s="40"/>
      <c r="P131" s="50"/>
      <c r="Q131" s="40"/>
      <c r="R131" s="40"/>
      <c r="S131" s="40"/>
      <c r="T131" s="40"/>
      <c r="U131" s="40"/>
      <c r="V131" s="40"/>
    </row>
    <row r="132" spans="1:22" ht="38.25" x14ac:dyDescent="0.25">
      <c r="A132" s="44" t="s">
        <v>73</v>
      </c>
      <c r="B132" s="44"/>
      <c r="C132" s="44"/>
      <c r="D132" s="44"/>
      <c r="E132" s="44"/>
      <c r="F132" s="46">
        <v>283.52999999999997</v>
      </c>
      <c r="G132" s="47" t="s">
        <v>62</v>
      </c>
      <c r="H132" s="48">
        <v>201800010008207</v>
      </c>
      <c r="I132" s="47" t="s">
        <v>40</v>
      </c>
      <c r="J132" s="47" t="s">
        <v>41</v>
      </c>
      <c r="K132" s="47" t="s">
        <v>63</v>
      </c>
      <c r="L132" s="40"/>
      <c r="M132" s="40"/>
      <c r="N132" s="40"/>
      <c r="O132" s="40"/>
      <c r="P132" s="50"/>
      <c r="Q132" s="40"/>
      <c r="R132" s="40"/>
      <c r="S132" s="40"/>
      <c r="T132" s="40"/>
      <c r="U132" s="40"/>
      <c r="V132" s="40"/>
    </row>
    <row r="133" spans="1:22" ht="38.25" x14ac:dyDescent="0.25">
      <c r="A133" s="44" t="s">
        <v>78</v>
      </c>
      <c r="B133" s="44"/>
      <c r="C133" s="44"/>
      <c r="D133" s="44"/>
      <c r="E133" s="44"/>
      <c r="F133" s="46">
        <v>29583.99</v>
      </c>
      <c r="G133" s="47" t="s">
        <v>62</v>
      </c>
      <c r="H133" s="48">
        <v>201800010008207</v>
      </c>
      <c r="I133" s="47" t="s">
        <v>40</v>
      </c>
      <c r="J133" s="47" t="s">
        <v>41</v>
      </c>
      <c r="K133" s="47" t="s">
        <v>63</v>
      </c>
      <c r="L133" s="40"/>
      <c r="M133" s="40"/>
      <c r="N133" s="40"/>
      <c r="O133" s="40"/>
      <c r="P133" s="50"/>
      <c r="Q133" s="40"/>
      <c r="R133" s="40"/>
      <c r="S133" s="40"/>
      <c r="T133" s="40"/>
      <c r="U133" s="40"/>
      <c r="V133" s="40"/>
    </row>
    <row r="134" spans="1:22" ht="25.5" x14ac:dyDescent="0.25">
      <c r="A134" s="44" t="s">
        <v>79</v>
      </c>
      <c r="B134" s="44"/>
      <c r="C134" s="44"/>
      <c r="D134" s="44"/>
      <c r="E134" s="44"/>
      <c r="F134" s="55">
        <v>5635901.7999999998</v>
      </c>
      <c r="G134" s="47" t="s">
        <v>62</v>
      </c>
      <c r="H134" s="48">
        <v>201900010025755</v>
      </c>
      <c r="I134" s="47" t="s">
        <v>30</v>
      </c>
      <c r="J134" s="47" t="s">
        <v>38</v>
      </c>
      <c r="K134" s="47" t="s">
        <v>80</v>
      </c>
      <c r="L134" s="40"/>
      <c r="M134" s="40"/>
      <c r="N134" s="40"/>
      <c r="O134" s="40"/>
      <c r="P134" s="50"/>
      <c r="Q134" s="40"/>
      <c r="R134" s="40"/>
      <c r="S134" s="40"/>
      <c r="T134" s="40"/>
      <c r="U134" s="40"/>
      <c r="V134" s="40"/>
    </row>
    <row r="135" spans="1:22" ht="25.5" x14ac:dyDescent="0.25">
      <c r="A135" s="44" t="s">
        <v>79</v>
      </c>
      <c r="B135" s="44"/>
      <c r="C135" s="44"/>
      <c r="D135" s="44"/>
      <c r="E135" s="44"/>
      <c r="F135" s="55">
        <v>248121.13</v>
      </c>
      <c r="G135" s="47" t="s">
        <v>62</v>
      </c>
      <c r="H135" s="48">
        <v>201900010025755</v>
      </c>
      <c r="I135" s="47" t="s">
        <v>30</v>
      </c>
      <c r="J135" s="52">
        <v>43739</v>
      </c>
      <c r="K135" s="47" t="s">
        <v>80</v>
      </c>
      <c r="L135" s="40"/>
      <c r="M135" s="40"/>
      <c r="N135" s="40"/>
      <c r="O135" s="40"/>
      <c r="P135" s="50"/>
      <c r="Q135" s="40"/>
      <c r="R135" s="40"/>
      <c r="S135" s="40"/>
      <c r="T135" s="40"/>
      <c r="U135" s="40"/>
      <c r="V135" s="40"/>
    </row>
    <row r="136" spans="1:22" ht="25.5" x14ac:dyDescent="0.25">
      <c r="A136" s="57" t="s">
        <v>81</v>
      </c>
      <c r="B136" s="58"/>
      <c r="C136" s="58"/>
      <c r="D136" s="58"/>
      <c r="E136" s="59"/>
      <c r="F136" s="55">
        <v>638635.98</v>
      </c>
      <c r="G136" s="47" t="s">
        <v>62</v>
      </c>
      <c r="H136" s="48">
        <v>201900010019426</v>
      </c>
      <c r="I136" s="53" t="s">
        <v>82</v>
      </c>
      <c r="J136" s="52">
        <v>43739</v>
      </c>
      <c r="K136" s="47" t="s">
        <v>80</v>
      </c>
      <c r="L136" s="40"/>
      <c r="M136" s="40"/>
      <c r="N136" s="40"/>
      <c r="O136" s="40"/>
      <c r="P136" s="50"/>
      <c r="Q136" s="40"/>
      <c r="R136" s="40"/>
      <c r="S136" s="40"/>
      <c r="T136" s="40"/>
      <c r="U136" s="40"/>
      <c r="V136" s="40"/>
    </row>
    <row r="137" spans="1:22" ht="25.5" x14ac:dyDescent="0.25">
      <c r="A137" s="57" t="s">
        <v>83</v>
      </c>
      <c r="B137" s="58"/>
      <c r="C137" s="58"/>
      <c r="D137" s="58"/>
      <c r="E137" s="59"/>
      <c r="F137" s="55">
        <v>500570.12</v>
      </c>
      <c r="G137" s="47" t="s">
        <v>62</v>
      </c>
      <c r="H137" s="48">
        <v>201900010048094</v>
      </c>
      <c r="I137" s="53" t="s">
        <v>82</v>
      </c>
      <c r="J137" s="52">
        <v>43739</v>
      </c>
      <c r="K137" s="47" t="s">
        <v>80</v>
      </c>
      <c r="L137" s="40"/>
      <c r="M137" s="40"/>
      <c r="N137" s="40"/>
      <c r="O137" s="40"/>
      <c r="P137" s="50"/>
      <c r="Q137" s="40"/>
      <c r="R137" s="40"/>
      <c r="S137" s="40"/>
      <c r="T137" s="40"/>
      <c r="U137" s="40"/>
      <c r="V137" s="40"/>
    </row>
    <row r="138" spans="1:22" ht="25.5" x14ac:dyDescent="0.25">
      <c r="A138" s="57" t="s">
        <v>84</v>
      </c>
      <c r="B138" s="58"/>
      <c r="C138" s="58"/>
      <c r="D138" s="58"/>
      <c r="E138" s="59"/>
      <c r="F138" s="55">
        <v>685.21</v>
      </c>
      <c r="G138" s="47" t="s">
        <v>62</v>
      </c>
      <c r="H138" s="48">
        <v>201900010048094</v>
      </c>
      <c r="I138" s="53" t="s">
        <v>82</v>
      </c>
      <c r="J138" s="52">
        <v>43739</v>
      </c>
      <c r="K138" s="47" t="s">
        <v>80</v>
      </c>
      <c r="L138" s="40"/>
      <c r="M138" s="40"/>
      <c r="N138" s="40"/>
      <c r="O138" s="40"/>
      <c r="P138" s="50"/>
      <c r="Q138" s="40"/>
      <c r="R138" s="40"/>
      <c r="S138" s="40"/>
      <c r="T138" s="40"/>
      <c r="U138" s="40"/>
      <c r="V138" s="40"/>
    </row>
    <row r="139" spans="1:22" ht="25.5" x14ac:dyDescent="0.25">
      <c r="A139" s="57" t="s">
        <v>85</v>
      </c>
      <c r="B139" s="58"/>
      <c r="C139" s="58"/>
      <c r="D139" s="58"/>
      <c r="E139" s="59"/>
      <c r="F139" s="55">
        <v>58131.49</v>
      </c>
      <c r="G139" s="47" t="s">
        <v>62</v>
      </c>
      <c r="H139" s="48">
        <v>201900010048094</v>
      </c>
      <c r="I139" s="53" t="s">
        <v>82</v>
      </c>
      <c r="J139" s="52">
        <v>43739</v>
      </c>
      <c r="K139" s="47" t="s">
        <v>80</v>
      </c>
      <c r="L139" s="40"/>
      <c r="M139" s="40"/>
      <c r="N139" s="40"/>
      <c r="O139" s="40"/>
      <c r="P139" s="50"/>
      <c r="Q139" s="40"/>
      <c r="R139" s="40"/>
      <c r="S139" s="40"/>
      <c r="T139" s="40"/>
      <c r="U139" s="40"/>
      <c r="V139" s="40"/>
    </row>
    <row r="140" spans="1:22" ht="25.5" x14ac:dyDescent="0.25">
      <c r="A140" s="57" t="s">
        <v>86</v>
      </c>
      <c r="B140" s="58"/>
      <c r="C140" s="58"/>
      <c r="D140" s="58"/>
      <c r="E140" s="59"/>
      <c r="F140" s="55">
        <v>8298</v>
      </c>
      <c r="G140" s="47" t="s">
        <v>62</v>
      </c>
      <c r="H140" s="48">
        <v>201900010048094</v>
      </c>
      <c r="I140" s="53" t="s">
        <v>82</v>
      </c>
      <c r="J140" s="52">
        <v>43739</v>
      </c>
      <c r="K140" s="47" t="s">
        <v>80</v>
      </c>
      <c r="L140" s="40"/>
      <c r="M140" s="40"/>
      <c r="N140" s="40"/>
      <c r="O140" s="40"/>
      <c r="P140" s="50"/>
      <c r="Q140" s="40"/>
      <c r="R140" s="40"/>
      <c r="S140" s="40"/>
      <c r="T140" s="40"/>
      <c r="U140" s="40"/>
      <c r="V140" s="40"/>
    </row>
    <row r="141" spans="1:22" ht="25.5" x14ac:dyDescent="0.25">
      <c r="A141" s="57" t="s">
        <v>87</v>
      </c>
      <c r="B141" s="58"/>
      <c r="C141" s="58"/>
      <c r="D141" s="58"/>
      <c r="E141" s="59"/>
      <c r="F141" s="55">
        <v>55263.33</v>
      </c>
      <c r="G141" s="47" t="s">
        <v>62</v>
      </c>
      <c r="H141" s="48">
        <v>201900010048094</v>
      </c>
      <c r="I141" s="53" t="s">
        <v>82</v>
      </c>
      <c r="J141" s="52">
        <v>43739</v>
      </c>
      <c r="K141" s="47" t="s">
        <v>80</v>
      </c>
      <c r="L141" s="40"/>
      <c r="M141" s="40"/>
      <c r="N141" s="40"/>
      <c r="O141" s="40"/>
      <c r="P141" s="50"/>
      <c r="Q141" s="40"/>
      <c r="R141" s="40"/>
      <c r="S141" s="40"/>
      <c r="T141" s="40"/>
      <c r="U141" s="40"/>
      <c r="V141" s="40"/>
    </row>
    <row r="142" spans="1:22" ht="25.5" x14ac:dyDescent="0.25">
      <c r="A142" s="57" t="s">
        <v>88</v>
      </c>
      <c r="B142" s="58"/>
      <c r="C142" s="58"/>
      <c r="D142" s="58"/>
      <c r="E142" s="59"/>
      <c r="F142" s="55">
        <v>18827</v>
      </c>
      <c r="G142" s="47" t="s">
        <v>62</v>
      </c>
      <c r="H142" s="48">
        <v>201900010048094</v>
      </c>
      <c r="I142" s="53" t="s">
        <v>82</v>
      </c>
      <c r="J142" s="52">
        <v>43739</v>
      </c>
      <c r="K142" s="47" t="s">
        <v>80</v>
      </c>
      <c r="L142" s="40"/>
      <c r="M142" s="40"/>
      <c r="N142" s="40"/>
      <c r="O142" s="40"/>
      <c r="P142" s="50"/>
      <c r="Q142" s="40"/>
      <c r="R142" s="40"/>
      <c r="S142" s="40"/>
      <c r="T142" s="40"/>
      <c r="U142" s="40"/>
      <c r="V142" s="40"/>
    </row>
    <row r="143" spans="1:22" ht="25.5" x14ac:dyDescent="0.25">
      <c r="A143" s="57" t="s">
        <v>89</v>
      </c>
      <c r="B143" s="58"/>
      <c r="C143" s="58"/>
      <c r="D143" s="58"/>
      <c r="E143" s="59"/>
      <c r="F143" s="55">
        <v>176765.75</v>
      </c>
      <c r="G143" s="47" t="s">
        <v>62</v>
      </c>
      <c r="H143" s="48">
        <v>201900010048094</v>
      </c>
      <c r="I143" s="53" t="s">
        <v>82</v>
      </c>
      <c r="J143" s="52">
        <v>43739</v>
      </c>
      <c r="K143" s="47" t="s">
        <v>80</v>
      </c>
      <c r="L143" s="40"/>
      <c r="M143" s="40"/>
      <c r="N143" s="40"/>
      <c r="O143" s="40"/>
      <c r="P143" s="50"/>
      <c r="Q143" s="40"/>
      <c r="R143" s="40"/>
      <c r="S143" s="40"/>
      <c r="T143" s="40"/>
      <c r="U143" s="40"/>
      <c r="V143" s="40"/>
    </row>
    <row r="144" spans="1:22" ht="25.5" x14ac:dyDescent="0.25">
      <c r="A144" s="57" t="s">
        <v>90</v>
      </c>
      <c r="B144" s="58"/>
      <c r="C144" s="58"/>
      <c r="D144" s="58"/>
      <c r="E144" s="59"/>
      <c r="F144" s="55">
        <v>216.31</v>
      </c>
      <c r="G144" s="47" t="s">
        <v>62</v>
      </c>
      <c r="H144" s="48">
        <v>201900010048094</v>
      </c>
      <c r="I144" s="53" t="s">
        <v>82</v>
      </c>
      <c r="J144" s="52">
        <v>43739</v>
      </c>
      <c r="K144" s="47" t="s">
        <v>80</v>
      </c>
      <c r="L144" s="40"/>
      <c r="M144" s="40"/>
      <c r="N144" s="40"/>
      <c r="O144" s="40"/>
      <c r="P144" s="50"/>
      <c r="Q144" s="40"/>
      <c r="R144" s="40"/>
      <c r="S144" s="40"/>
      <c r="T144" s="40"/>
      <c r="U144" s="40"/>
      <c r="V144" s="40"/>
    </row>
    <row r="145" spans="1:22" x14ac:dyDescent="0.25">
      <c r="A145" s="44" t="s">
        <v>91</v>
      </c>
      <c r="B145" s="44"/>
      <c r="C145" s="44"/>
      <c r="D145" s="44"/>
      <c r="E145" s="44"/>
      <c r="F145" s="55"/>
      <c r="G145" s="47"/>
      <c r="H145" s="48"/>
      <c r="I145" s="47"/>
      <c r="J145" s="60"/>
      <c r="K145" s="47"/>
      <c r="L145" s="40"/>
      <c r="M145" s="40"/>
      <c r="N145" s="40"/>
      <c r="O145" s="40"/>
      <c r="P145" s="50"/>
      <c r="Q145" s="40"/>
      <c r="R145" s="40"/>
      <c r="S145" s="40"/>
      <c r="T145" s="40"/>
      <c r="U145" s="40"/>
      <c r="V145" s="40"/>
    </row>
    <row r="146" spans="1:22" ht="15" customHeight="1" x14ac:dyDescent="0.25">
      <c r="A146" s="61" t="s">
        <v>92</v>
      </c>
      <c r="B146" s="61"/>
      <c r="C146" s="61"/>
      <c r="D146" s="61"/>
      <c r="E146" s="61"/>
      <c r="F146" s="62">
        <f>SUM(F56:F145)</f>
        <v>24681551.490000002</v>
      </c>
      <c r="G146" s="63"/>
      <c r="H146" s="63"/>
      <c r="I146" s="63"/>
      <c r="J146" s="63"/>
      <c r="K146" s="63"/>
      <c r="L146" s="40"/>
      <c r="M146" s="40"/>
      <c r="N146" s="40"/>
      <c r="O146" s="40"/>
      <c r="P146" s="50"/>
      <c r="Q146" s="40"/>
      <c r="R146" s="40"/>
      <c r="S146" s="40"/>
      <c r="T146" s="40"/>
      <c r="U146" s="40"/>
      <c r="V146" s="40"/>
    </row>
    <row r="147" spans="1:22" ht="15" customHeight="1" x14ac:dyDescent="0.25">
      <c r="A147" s="64" t="s">
        <v>93</v>
      </c>
      <c r="B147" s="64"/>
      <c r="C147" s="64"/>
      <c r="D147" s="64"/>
      <c r="E147" s="64"/>
      <c r="F147" s="64"/>
      <c r="G147" s="64"/>
      <c r="H147" s="64"/>
      <c r="I147" s="50"/>
      <c r="J147" s="50"/>
      <c r="K147" s="5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</row>
    <row r="148" spans="1:22" ht="15.75" thickBot="1" x14ac:dyDescent="0.3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40"/>
      <c r="Q148" s="40"/>
      <c r="R148" s="40"/>
      <c r="S148" s="40"/>
      <c r="T148" s="40"/>
      <c r="U148" s="40"/>
      <c r="V148" s="40"/>
    </row>
    <row r="149" spans="1:22" ht="15.75" customHeight="1" thickBot="1" x14ac:dyDescent="0.3">
      <c r="A149" s="66" t="s">
        <v>94</v>
      </c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7"/>
      <c r="M149" s="67"/>
      <c r="N149" s="67"/>
      <c r="O149" s="67"/>
      <c r="P149" s="40"/>
      <c r="Q149" s="40"/>
      <c r="R149" s="40"/>
      <c r="S149" s="40"/>
      <c r="T149" s="40"/>
      <c r="U149" s="40"/>
      <c r="V149" s="40"/>
    </row>
    <row r="150" spans="1:22" ht="9.75" customHeight="1" thickBot="1" x14ac:dyDescent="0.3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7"/>
      <c r="M150" s="67"/>
      <c r="N150" s="67"/>
      <c r="O150" s="67"/>
      <c r="P150" s="40"/>
      <c r="Q150" s="40"/>
      <c r="R150" s="40"/>
      <c r="S150" s="40"/>
      <c r="T150" s="40"/>
      <c r="U150" s="40"/>
      <c r="V150" s="40"/>
    </row>
    <row r="151" spans="1:22" x14ac:dyDescent="0.25">
      <c r="A151" s="40"/>
      <c r="B151" s="40"/>
      <c r="C151" s="41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</row>
    <row r="152" spans="1:22" ht="15" customHeight="1" x14ac:dyDescent="0.25">
      <c r="A152" s="64" t="s">
        <v>95</v>
      </c>
      <c r="B152" s="64"/>
      <c r="C152" s="64"/>
      <c r="D152" s="64"/>
      <c r="E152" s="64"/>
      <c r="F152" s="64"/>
      <c r="G152" s="64"/>
      <c r="H152" s="64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</row>
    <row r="153" spans="1:22" x14ac:dyDescent="0.25">
      <c r="A153" s="40"/>
      <c r="B153" s="40"/>
      <c r="C153" s="41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</row>
    <row r="154" spans="1:22" x14ac:dyDescent="0.25">
      <c r="A154" s="40"/>
      <c r="B154" s="40"/>
      <c r="C154" s="41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</row>
    <row r="155" spans="1:22" ht="15" customHeight="1" x14ac:dyDescent="0.25">
      <c r="A155" s="40"/>
      <c r="B155" s="40"/>
      <c r="C155" s="41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</row>
    <row r="156" spans="1:22" ht="15" customHeight="1" x14ac:dyDescent="0.25">
      <c r="A156" s="68"/>
      <c r="B156" s="68"/>
      <c r="C156" s="69"/>
      <c r="D156" s="70"/>
      <c r="E156" s="70"/>
      <c r="F156" s="70"/>
      <c r="I156" s="70"/>
      <c r="J156" s="70"/>
      <c r="K156" s="70"/>
      <c r="L156" s="70"/>
      <c r="M156" s="68"/>
      <c r="N156" s="68"/>
      <c r="O156" s="68"/>
      <c r="P156" s="68"/>
      <c r="Q156" s="68"/>
      <c r="R156" s="68"/>
      <c r="S156" s="68"/>
      <c r="T156" s="68"/>
      <c r="U156" s="68"/>
      <c r="V156" s="68"/>
    </row>
    <row r="157" spans="1:22" ht="29.25" customHeight="1" x14ac:dyDescent="0.25">
      <c r="A157" s="68"/>
      <c r="B157" s="68"/>
      <c r="C157" s="69"/>
      <c r="D157" s="70"/>
      <c r="E157" s="70"/>
      <c r="F157" s="70"/>
      <c r="I157" s="70"/>
      <c r="J157" s="70"/>
      <c r="K157" s="70"/>
      <c r="L157" s="70"/>
      <c r="M157" s="68"/>
      <c r="N157" s="68"/>
      <c r="O157" s="68"/>
      <c r="P157" s="68"/>
      <c r="Q157" s="68"/>
      <c r="R157" s="68"/>
      <c r="S157" s="68"/>
      <c r="T157" s="68"/>
      <c r="U157" s="68"/>
      <c r="V157" s="68"/>
    </row>
    <row r="158" spans="1:22" x14ac:dyDescent="0.25">
      <c r="A158" s="68"/>
      <c r="B158" s="68"/>
      <c r="C158" s="69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</row>
    <row r="159" spans="1:22" x14ac:dyDescent="0.25">
      <c r="A159" s="68"/>
      <c r="B159" s="68"/>
      <c r="C159" s="69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</row>
    <row r="160" spans="1:22" x14ac:dyDescent="0.25">
      <c r="A160" s="68"/>
      <c r="B160" s="68"/>
      <c r="C160" s="69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</row>
    <row r="161" spans="1:22" x14ac:dyDescent="0.25">
      <c r="A161" s="68"/>
      <c r="B161" s="68"/>
      <c r="C161" s="69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</row>
    <row r="162" spans="1:22" x14ac:dyDescent="0.25">
      <c r="A162" s="68"/>
      <c r="B162" s="68"/>
      <c r="C162" s="69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</row>
    <row r="163" spans="1:22" x14ac:dyDescent="0.25">
      <c r="A163" s="68"/>
      <c r="B163" s="68"/>
      <c r="C163" s="69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</row>
    <row r="164" spans="1:22" x14ac:dyDescent="0.25">
      <c r="A164" s="68"/>
      <c r="B164" s="68"/>
      <c r="C164" s="69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</row>
    <row r="165" spans="1:22" x14ac:dyDescent="0.25">
      <c r="A165" s="68"/>
      <c r="B165" s="68"/>
      <c r="C165" s="69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</row>
    <row r="166" spans="1:22" x14ac:dyDescent="0.25">
      <c r="A166" s="68"/>
      <c r="B166" s="68"/>
      <c r="C166" s="69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</row>
    <row r="167" spans="1:22" x14ac:dyDescent="0.25">
      <c r="A167" s="68"/>
      <c r="B167" s="68"/>
      <c r="C167" s="69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</row>
    <row r="168" spans="1:22" x14ac:dyDescent="0.25">
      <c r="A168" s="68"/>
      <c r="B168" s="68"/>
      <c r="C168" s="69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</row>
    <row r="169" spans="1:22" x14ac:dyDescent="0.25">
      <c r="A169" s="68"/>
      <c r="B169" s="68"/>
      <c r="C169" s="69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</row>
    <row r="170" spans="1:22" x14ac:dyDescent="0.25">
      <c r="A170" s="68"/>
      <c r="B170" s="68"/>
      <c r="C170" s="69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</row>
    <row r="171" spans="1:22" x14ac:dyDescent="0.25">
      <c r="A171" s="68"/>
      <c r="B171" s="68"/>
      <c r="C171" s="69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</row>
    <row r="172" spans="1:22" x14ac:dyDescent="0.25">
      <c r="A172" s="68"/>
      <c r="B172" s="68"/>
      <c r="C172" s="69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</row>
    <row r="173" spans="1:22" x14ac:dyDescent="0.25">
      <c r="A173" s="68"/>
      <c r="B173" s="68"/>
      <c r="C173" s="69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</row>
    <row r="174" spans="1:22" x14ac:dyDescent="0.25">
      <c r="A174" s="68"/>
      <c r="B174" s="68"/>
      <c r="C174" s="69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</row>
    <row r="175" spans="1:22" x14ac:dyDescent="0.25">
      <c r="A175" s="68"/>
      <c r="B175" s="68"/>
      <c r="C175" s="69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</row>
    <row r="176" spans="1:22" x14ac:dyDescent="0.25">
      <c r="A176" s="68"/>
      <c r="B176" s="68"/>
      <c r="C176" s="69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</row>
    <row r="177" spans="1:22" x14ac:dyDescent="0.25">
      <c r="A177" s="68"/>
      <c r="B177" s="68"/>
      <c r="C177" s="69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</row>
    <row r="178" spans="1:22" x14ac:dyDescent="0.25">
      <c r="A178" s="68"/>
      <c r="B178" s="68"/>
      <c r="C178" s="69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</row>
    <row r="179" spans="1:22" x14ac:dyDescent="0.25">
      <c r="A179" s="68"/>
      <c r="B179" s="68"/>
      <c r="C179" s="69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</row>
    <row r="180" spans="1:22" x14ac:dyDescent="0.25">
      <c r="A180" s="68"/>
      <c r="B180" s="68"/>
      <c r="C180" s="69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</row>
    <row r="181" spans="1:22" x14ac:dyDescent="0.25">
      <c r="A181" s="68"/>
      <c r="B181" s="68"/>
      <c r="C181" s="69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</row>
    <row r="182" spans="1:22" x14ac:dyDescent="0.25">
      <c r="A182" s="68"/>
      <c r="B182" s="68"/>
      <c r="C182" s="69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</row>
    <row r="183" spans="1:22" x14ac:dyDescent="0.25">
      <c r="A183" s="68"/>
      <c r="B183" s="68"/>
      <c r="C183" s="69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</row>
    <row r="184" spans="1:22" x14ac:dyDescent="0.25">
      <c r="A184" s="68"/>
      <c r="B184" s="68"/>
      <c r="C184" s="69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</row>
    <row r="185" spans="1:22" x14ac:dyDescent="0.25">
      <c r="A185" s="68"/>
      <c r="B185" s="68"/>
      <c r="C185" s="69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</row>
    <row r="186" spans="1:22" x14ac:dyDescent="0.25">
      <c r="A186" s="68"/>
      <c r="B186" s="68"/>
      <c r="C186" s="69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</row>
    <row r="187" spans="1:22" x14ac:dyDescent="0.25">
      <c r="A187" s="68"/>
      <c r="B187" s="68"/>
      <c r="C187" s="69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</row>
    <row r="188" spans="1:22" x14ac:dyDescent="0.25">
      <c r="A188" s="68"/>
      <c r="B188" s="68"/>
      <c r="C188" s="69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</row>
    <row r="189" spans="1:22" x14ac:dyDescent="0.25">
      <c r="A189" s="68"/>
      <c r="B189" s="68"/>
      <c r="C189" s="69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</row>
    <row r="190" spans="1:22" x14ac:dyDescent="0.25">
      <c r="A190" s="68"/>
      <c r="B190" s="68"/>
      <c r="C190" s="69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</row>
    <row r="191" spans="1:22" x14ac:dyDescent="0.25">
      <c r="A191" s="68"/>
      <c r="B191" s="68"/>
      <c r="C191" s="69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</row>
    <row r="192" spans="1:22" x14ac:dyDescent="0.25">
      <c r="A192" s="68"/>
      <c r="B192" s="68"/>
      <c r="C192" s="69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</row>
    <row r="193" spans="1:22" x14ac:dyDescent="0.25">
      <c r="A193" s="68"/>
      <c r="B193" s="68"/>
      <c r="C193" s="69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</row>
    <row r="194" spans="1:22" x14ac:dyDescent="0.25">
      <c r="A194" s="68"/>
      <c r="B194" s="68"/>
      <c r="C194" s="69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</row>
  </sheetData>
  <autoFilter ref="A55:K147" xr:uid="{00000000-0001-0000-0D00-000000000000}">
    <filterColumn colId="0" showButton="0"/>
    <filterColumn colId="1" showButton="0"/>
    <filterColumn colId="2" showButton="0"/>
    <filterColumn colId="3" showButton="0"/>
  </autoFilter>
  <mergeCells count="136">
    <mergeCell ref="A152:H152"/>
    <mergeCell ref="D156:F156"/>
    <mergeCell ref="I156:L156"/>
    <mergeCell ref="D157:F157"/>
    <mergeCell ref="I157:L157"/>
    <mergeCell ref="A144:E144"/>
    <mergeCell ref="A145:E145"/>
    <mergeCell ref="A146:E146"/>
    <mergeCell ref="A147:H147"/>
    <mergeCell ref="A148:O148"/>
    <mergeCell ref="A149:K150"/>
    <mergeCell ref="L149:O150"/>
    <mergeCell ref="A138:E138"/>
    <mergeCell ref="A139:E139"/>
    <mergeCell ref="A140:E140"/>
    <mergeCell ref="A141:E141"/>
    <mergeCell ref="A142:E142"/>
    <mergeCell ref="A143:E143"/>
    <mergeCell ref="A132:E132"/>
    <mergeCell ref="A133:E133"/>
    <mergeCell ref="A134:E134"/>
    <mergeCell ref="A135:E135"/>
    <mergeCell ref="A136:E136"/>
    <mergeCell ref="A137:E137"/>
    <mergeCell ref="A126:E126"/>
    <mergeCell ref="A127:E127"/>
    <mergeCell ref="A128:E128"/>
    <mergeCell ref="A129:E129"/>
    <mergeCell ref="A130:E130"/>
    <mergeCell ref="A131:E131"/>
    <mergeCell ref="A120:E120"/>
    <mergeCell ref="A121:E121"/>
    <mergeCell ref="A122:E122"/>
    <mergeCell ref="A123:E123"/>
    <mergeCell ref="A124:E124"/>
    <mergeCell ref="A125:E125"/>
    <mergeCell ref="A114:E114"/>
    <mergeCell ref="A115:E115"/>
    <mergeCell ref="A116:E116"/>
    <mergeCell ref="A117:E117"/>
    <mergeCell ref="A118:E118"/>
    <mergeCell ref="A119:E119"/>
    <mergeCell ref="A108:E108"/>
    <mergeCell ref="A109:E109"/>
    <mergeCell ref="A110:E110"/>
    <mergeCell ref="A111:E111"/>
    <mergeCell ref="A112:E112"/>
    <mergeCell ref="A113:E113"/>
    <mergeCell ref="A102:E102"/>
    <mergeCell ref="A103:E103"/>
    <mergeCell ref="A104:E104"/>
    <mergeCell ref="A105:E105"/>
    <mergeCell ref="A106:E106"/>
    <mergeCell ref="A107:E107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54:K54"/>
    <mergeCell ref="A55:E55"/>
    <mergeCell ref="A56:E56"/>
    <mergeCell ref="A57:E57"/>
    <mergeCell ref="A58:E58"/>
    <mergeCell ref="A59:E59"/>
    <mergeCell ref="A46:E47"/>
    <mergeCell ref="A48:E48"/>
    <mergeCell ref="A49:E49"/>
    <mergeCell ref="A50:E50"/>
    <mergeCell ref="A51:E51"/>
    <mergeCell ref="A52:E52"/>
    <mergeCell ref="K20:N20"/>
    <mergeCell ref="O20:P20"/>
    <mergeCell ref="R20:S20"/>
    <mergeCell ref="T20:U20"/>
    <mergeCell ref="V20:V21"/>
    <mergeCell ref="A45:E45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HEMOCENTRO</vt:lpstr>
      <vt:lpstr>HEMOCENTRO!Area_de_impressao</vt:lpstr>
      <vt:lpstr>HEMOCENTRO!Titulos_de_impressao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2024-06-26T17:44:04Z</dcterms:created>
  <dcterms:modified xsi:type="dcterms:W3CDTF">2024-06-26T17:44:42Z</dcterms:modified>
</cp:coreProperties>
</file>